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61" windowWidth="14895" windowHeight="9240" tabRatio="727" activeTab="0"/>
  </bookViews>
  <sheets>
    <sheet name="1.sz.mell." sheetId="1" r:id="rId1"/>
    <sheet name="2.1.sz.mell  " sheetId="2" r:id="rId2"/>
    <sheet name="2.2.sz.mell  " sheetId="3" r:id="rId3"/>
    <sheet name="3.sz.mell.  " sheetId="4" r:id="rId4"/>
    <sheet name="4.sz.mell." sheetId="5" r:id="rId5"/>
    <sheet name="5.sz.mell." sheetId="6" r:id="rId6"/>
    <sheet name="6.sz.mell." sheetId="7" r:id="rId7"/>
    <sheet name="7.sz.mell." sheetId="8" r:id="rId8"/>
    <sheet name="8. sz. mell. " sheetId="9" r:id="rId9"/>
    <sheet name="9. sz. mell" sheetId="10" r:id="rId10"/>
    <sheet name="10.sz.mell" sheetId="11" r:id="rId11"/>
    <sheet name="11.sz mell" sheetId="12" r:id="rId12"/>
    <sheet name="12.sz.mell" sheetId="13" r:id="rId13"/>
    <sheet name="1. sz tájékoztató t." sheetId="14" r:id="rId14"/>
    <sheet name="2. sz tájékoztató t" sheetId="15" r:id="rId15"/>
    <sheet name="3. sz tájékoztató t." sheetId="16" r:id="rId16"/>
    <sheet name="4.sz tájékoztató t." sheetId="17" r:id="rId17"/>
    <sheet name="5.sz tájékoztató t." sheetId="18" r:id="rId18"/>
    <sheet name="6.sz tájékoztató t." sheetId="19" r:id="rId19"/>
    <sheet name="Munka1" sheetId="20" r:id="rId20"/>
  </sheets>
  <definedNames>
    <definedName name="_xlfn.IFERROR" hidden="1">#NAME?</definedName>
    <definedName name="_xlnm.Print_Titles" localSheetId="9">'9. sz. mell'!$1:$6</definedName>
    <definedName name="_xlnm.Print_Area" localSheetId="13">'1. sz tájékoztató t.'!$A$1:$E$144</definedName>
  </definedNames>
  <calcPr fullCalcOnLoad="1"/>
</workbook>
</file>

<file path=xl/sharedStrings.xml><?xml version="1.0" encoding="utf-8"?>
<sst xmlns="http://schemas.openxmlformats.org/spreadsheetml/2006/main" count="1626" uniqueCount="699">
  <si>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</si>
  <si>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</si>
  <si>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</si>
  <si>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</si>
  <si>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</si>
  <si>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</si>
  <si>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</si>
  <si>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</si>
  <si>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</si>
  <si>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</si>
  <si>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</si>
  <si>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</si>
  <si>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</si>
  <si>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</si>
  <si>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</si>
  <si>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</si>
  <si>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</si>
  <si>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</si>
  <si>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</si>
  <si>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</si>
  <si>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</si>
  <si>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</si>
  <si>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</si>
  <si>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</si>
  <si>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</si>
  <si>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</si>
  <si>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</si>
  <si>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</si>
  <si>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</si>
  <si>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</si>
  <si>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</si>
  <si>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</si>
  <si>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</si>
  <si>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</si>
  <si>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</si>
  <si>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</si>
  <si>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</si>
  <si>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</si>
  <si>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</si>
  <si>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</si>
  <si>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</si>
  <si>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</si>
  <si>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</si>
  <si>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</si>
  <si>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</si>
  <si>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</si>
  <si>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</si>
  <si>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</si>
  <si>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</si>
  <si>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</si>
  <si>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</si>
  <si>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</si>
  <si>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</si>
  <si>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</si>
  <si>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Előirányzat-csoport, kiemelt előirányzat megnevezése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</si>
  <si>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</si>
  <si>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</si>
  <si>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</si>
  <si>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</si>
  <si>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</si>
  <si>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</si>
  <si>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</si>
  <si>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</si>
  <si>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</si>
  <si>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</si>
  <si>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</si>
  <si>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</si>
  <si>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</si>
  <si>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</si>
  <si>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</si>
  <si>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</si>
  <si>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</si>
  <si>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</si>
  <si>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</si>
  <si>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</si>
  <si>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</si>
  <si>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</si>
  <si>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</si>
  <si>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</si>
  <si>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</si>
  <si>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</si>
  <si>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</si>
  <si>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</si>
  <si>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</si>
  <si>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</si>
  <si>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</si>
  <si>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</si>
  <si>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</si>
  <si>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</si>
  <si>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</si>
  <si>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</si>
  <si>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</si>
  <si>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</si>
  <si>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</si>
  <si>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</si>
  <si>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</si>
  <si>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</si>
  <si>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</si>
  <si>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</si>
  <si>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</si>
  <si>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</si>
  <si>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</si>
  <si>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</si>
  <si>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</si>
  <si>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</si>
  <si>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</si>
  <si>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</si>
  <si>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</si>
  <si>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</si>
  <si>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</si>
  <si>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</si>
  <si>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</si>
  <si>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</si>
  <si>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</si>
  <si>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</si>
  <si>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</si>
  <si>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</si>
  <si>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</si>
  <si>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</si>
  <si>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</si>
  <si>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</si>
  <si>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</si>
  <si>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</si>
  <si>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</si>
  <si>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</si>
  <si>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</si>
  <si>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</si>
  <si>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</si>
  <si>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</si>
  <si>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</si>
  <si>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</si>
  <si>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</si>
  <si>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</si>
  <si>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</si>
  <si>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</si>
  <si>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</si>
  <si>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</si>
  <si>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</si>
  <si>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</si>
  <si>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</si>
  <si>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</si>
  <si>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</si>
  <si>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</si>
  <si>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</si>
  <si>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</si>
  <si>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</si>
  <si>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</si>
  <si>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</si>
  <si>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</si>
  <si>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</si>
  <si>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</si>
  <si>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</si>
  <si>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</si>
  <si>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</si>
  <si>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</si>
  <si>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</si>
  <si>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</si>
  <si>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</si>
  <si>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</si>
  <si>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</si>
  <si>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</si>
  <si>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</si>
  <si>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</si>
  <si>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</si>
  <si>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</si>
  <si>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</si>
  <si>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</si>
  <si>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</si>
  <si>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</si>
  <si>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</si>
  <si>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</si>
  <si>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</si>
  <si>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</si>
  <si>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</si>
  <si>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</si>
  <si>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</si>
  <si>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</si>
  <si>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</si>
  <si>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</si>
  <si>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</si>
  <si>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</si>
  <si>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</si>
  <si>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</si>
  <si>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</si>
  <si>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</si>
  <si>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</si>
  <si>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</si>
  <si>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</si>
  <si>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</si>
  <si>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</si>
  <si>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</si>
  <si>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</si>
  <si>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</si>
  <si>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</si>
  <si>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</si>
  <si>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</si>
  <si>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</si>
  <si>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</si>
  <si>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</si>
  <si>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</si>
  <si>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</si>
  <si>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</si>
  <si>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</si>
  <si>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</si>
  <si>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</si>
  <si>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</si>
  <si>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</si>
  <si>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</si>
  <si>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</si>
  <si>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</si>
  <si>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</si>
  <si>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</si>
  <si>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</si>
  <si>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</si>
  <si>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</si>
  <si>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</si>
  <si>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</si>
  <si>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</si>
  <si>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</si>
  <si>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</si>
  <si>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</si>
  <si>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</si>
  <si>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</si>
  <si>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</si>
  <si>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</si>
  <si>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</si>
  <si>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</si>
  <si>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</si>
  <si>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</si>
  <si>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</si>
  <si>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</si>
  <si>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</si>
  <si>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</si>
  <si>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</si>
  <si>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</si>
  <si>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</si>
  <si>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</si>
  <si>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</si>
  <si>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</si>
  <si>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</si>
  <si>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</si>
  <si>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</si>
  <si>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</si>
  <si>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</si>
  <si>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</si>
  <si>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</si>
  <si>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</si>
  <si>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</si>
  <si>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</si>
  <si>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</si>
  <si>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</si>
  <si>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</si>
  <si>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</si>
  <si>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</si>
  <si>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</si>
  <si>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</si>
  <si>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</si>
  <si>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</si>
  <si>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</si>
  <si>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</si>
  <si>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</si>
  <si>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</si>
  <si>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</si>
  <si>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</si>
  <si>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</si>
  <si>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</si>
  <si>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</si>
  <si>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</si>
  <si>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</si>
  <si>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</si>
  <si>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</si>
  <si>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</si>
  <si>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</si>
  <si>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</si>
  <si>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</si>
  <si>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</si>
  <si>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</si>
  <si>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</si>
  <si>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</si>
  <si>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</si>
  <si>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</si>
  <si>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</si>
  <si>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</si>
  <si>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</si>
  <si>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</si>
  <si>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</si>
  <si>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</si>
  <si>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</si>
  <si>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</si>
  <si>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</si>
  <si>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</si>
  <si>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</si>
  <si>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</si>
  <si>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</si>
  <si>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</si>
  <si>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</si>
  <si>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</si>
  <si>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</si>
  <si>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</si>
  <si>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</si>
  <si>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</si>
  <si>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</si>
  <si>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</si>
  <si>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</si>
  <si>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</si>
  <si>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</si>
  <si>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</si>
  <si>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</si>
  <si>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</si>
  <si>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</si>
  <si>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</si>
  <si>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</si>
  <si>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</si>
  <si>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</si>
  <si>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</si>
  <si>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</si>
  <si>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</si>
  <si>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</si>
  <si>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</si>
  <si>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</si>
  <si>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</si>
  <si>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</si>
  <si>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</si>
  <si>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</si>
  <si>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</si>
  <si>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</si>
  <si>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</si>
  <si>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</si>
  <si>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</si>
  <si>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</si>
  <si>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</si>
  <si>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</si>
  <si>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</si>
  <si>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</si>
  <si>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</si>
  <si>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</si>
  <si>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</si>
  <si>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</si>
  <si>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</si>
  <si>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</si>
  <si>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</si>
  <si>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</si>
  <si>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</si>
  <si>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</si>
  <si>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</si>
  <si>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</si>
  <si>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</si>
  <si>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</si>
  <si>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</si>
  <si>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</si>
  <si>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</si>
  <si>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</si>
  <si>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</si>
  <si>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</si>
  <si>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</si>
  <si>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</si>
  <si>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</si>
  <si>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</si>
  <si>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</si>
  <si>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</si>
  <si>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</si>
  <si>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</si>
  <si>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</si>
  <si>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</si>
  <si>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</si>
  <si>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</si>
  <si>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</si>
  <si>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</si>
  <si>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</si>
  <si>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</si>
  <si>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</si>
  <si>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</si>
  <si>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</si>
  <si>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</si>
  <si>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</si>
  <si>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</si>
  <si>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</si>
  <si>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</si>
  <si>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</si>
  <si>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</si>
  <si>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</si>
  <si>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</si>
  <si>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</si>
  <si>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</si>
  <si>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</si>
  <si>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</si>
  <si>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</si>
  <si>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</si>
  <si>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</si>
  <si>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</si>
  <si>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</si>
  <si>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</si>
  <si>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</si>
  <si>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</si>
  <si>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</si>
  <si>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</si>
  <si>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</si>
  <si>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</si>
  <si>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</si>
  <si>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</si>
  <si>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</si>
  <si>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</si>
  <si>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</si>
  <si>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</si>
  <si>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</si>
  <si>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</si>
  <si>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</si>
  <si>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</si>
  <si>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</si>
  <si>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</si>
  <si>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</si>
  <si>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</si>
  <si>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</si>
  <si>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</si>
  <si>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</si>
  <si>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</si>
  <si>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</si>
  <si>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</si>
  <si>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</si>
  <si>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</si>
  <si>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</si>
  <si>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</si>
  <si>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</si>
  <si>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</si>
  <si>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</si>
  <si>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</si>
  <si>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</si>
  <si>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</si>
  <si>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</si>
  <si>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</si>
  <si>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</si>
  <si>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</si>
  <si>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</si>
  <si>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</si>
  <si>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</si>
  <si>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</si>
  <si>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</si>
  <si>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</si>
  <si>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</si>
  <si>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</si>
  <si>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</si>
  <si>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</si>
  <si>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</si>
  <si>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</si>
  <si>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</si>
  <si>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</si>
  <si>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</si>
  <si>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</si>
  <si>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</si>
  <si>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</si>
  <si>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</si>
  <si>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</si>
  <si>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</si>
  <si>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</si>
  <si>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</si>
  <si>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</si>
  <si>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 xml:space="preserve">   Rövid lejáratú  hitelek, kölcsönök felvétele</t>
  </si>
  <si>
    <t>Támogatás</t>
  </si>
  <si>
    <t>támogatás</t>
  </si>
  <si>
    <t xml:space="preserve">összesen </t>
  </si>
  <si>
    <t>nincs</t>
  </si>
  <si>
    <t>KTV</t>
  </si>
  <si>
    <t>KJT</t>
  </si>
  <si>
    <t>MTK</t>
  </si>
  <si>
    <t>2</t>
  </si>
  <si>
    <t>4</t>
  </si>
  <si>
    <t>6</t>
  </si>
  <si>
    <t>8</t>
  </si>
  <si>
    <t>960302 Köztemető fenntartás és működtetés</t>
  </si>
  <si>
    <t>10</t>
  </si>
  <si>
    <t>1</t>
  </si>
  <si>
    <t>3</t>
  </si>
  <si>
    <t>Címszám</t>
  </si>
  <si>
    <t>Címmnév</t>
  </si>
  <si>
    <t>5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</si>
  <si>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</si>
  <si>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</si>
  <si>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</si>
  <si>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</si>
  <si>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</si>
  <si>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</si>
  <si>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</si>
  <si>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</si>
  <si>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</si>
  <si>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</si>
  <si>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066020 Város és községgazdálkodási feladatok</t>
  </si>
  <si>
    <t>074031 Család és nővédelmi egészségügyi gondozás</t>
  </si>
  <si>
    <t>082092 Közművelődési intézmények, közösségi szinterek működtetése</t>
  </si>
  <si>
    <t>011130 Önkormányzatok és önkormányzati hivatalok jogalkotó és általános igazgatási tevékenysége</t>
  </si>
  <si>
    <t>tartalék</t>
  </si>
  <si>
    <t>19</t>
  </si>
  <si>
    <t>20</t>
  </si>
  <si>
    <t>21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</si>
  <si>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</si>
  <si>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</si>
  <si>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</si>
  <si>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</si>
  <si>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A települési önkormányzatok szociális feladatainak egyéb támogatása</t>
  </si>
  <si>
    <t>A rászoruló gyermekek intézményen kívüli szünidei étkeztetésének támogatása</t>
  </si>
  <si>
    <t>Könyvtári, közművelődési és múzeumi feladatok támogatása</t>
  </si>
  <si>
    <t xml:space="preserve">Egyéb önkormányzati feladatok támogatása-beszámítás után </t>
  </si>
  <si>
    <t>Előző jogcímekhez kapcsolódó kiegészítés</t>
  </si>
  <si>
    <t>Szociális étkeztetés</t>
  </si>
  <si>
    <t>Házi segítségnyújtás</t>
  </si>
  <si>
    <t>Időskorúak nappali intézményi ellátása</t>
  </si>
  <si>
    <t>Gulács Község Önkormányzata</t>
  </si>
  <si>
    <t>Gulács Község Önkormányzatának Címrendje</t>
  </si>
  <si>
    <t>Gulács Község Önkormányzata Önállóan működő és Gazdálkodó Intézmény</t>
  </si>
  <si>
    <t xml:space="preserve">Gulács Község Önkormányzat Gondozási Központja önállóan működö Intézmény </t>
  </si>
  <si>
    <t>Gulács Község Önkormányzat Gondozási Központja</t>
  </si>
  <si>
    <t xml:space="preserve">Gulács Község Önkormányzata önállóan működő és gazdálkodó </t>
  </si>
  <si>
    <t>Gulács Község Önkormányzat Gondozási Központja önállóan működő intézmény létszámelőirányzata</t>
  </si>
  <si>
    <t>Gulács Község Önkormányzatának létszám előirányzata</t>
  </si>
  <si>
    <t>Gulács Község Önkormányzata önállóan működő és gazdálkodó intézmény létszámelőirányzata</t>
  </si>
  <si>
    <t>összesen:</t>
  </si>
  <si>
    <t>Irányító szervi (önkormányzati) támogatás (intézményfinanszírozás)</t>
  </si>
  <si>
    <t>1. sz. melléklet</t>
  </si>
  <si>
    <t>Gulács Község Önkormányzat adósságot keletkeztető ügyletekből és kezességvállalásokból fennálló kötelezettségei</t>
  </si>
  <si>
    <t>Gulács Község Önkormányzat saját bevételeinek részletezése az adósságot keletkeztető ügyletből származó tárgyévi fizetési kötelezettség megállapításához</t>
  </si>
  <si>
    <t>Működési célú költs. pénzmaradvány</t>
  </si>
  <si>
    <t>Felhalm. célú költs.  pénzmaradvány</t>
  </si>
  <si>
    <t>nonprofit szervezetek</t>
  </si>
  <si>
    <t>működési célú támogatás</t>
  </si>
  <si>
    <t>AGT STÚDIÓ BERUHÁZÁSI  KÖLCSÖN</t>
  </si>
  <si>
    <t>2013</t>
  </si>
  <si>
    <t>közmunka beruházási kiadások, eszközbeszerzés</t>
  </si>
  <si>
    <t>041232 Hosszabb időtartalmu közfoglalkoztatás</t>
  </si>
  <si>
    <t>egyéb bérrend.</t>
  </si>
  <si>
    <t>Önkormányzatok és önkormányzati hivatalok jogalkotó és általános igazgatási tevékenysége</t>
  </si>
  <si>
    <t>Köztemető-fenntartás és -működtetés</t>
  </si>
  <si>
    <t>Az önkormányzati vagyonnal való gazdálkodással kapcsolatos feladatok</t>
  </si>
  <si>
    <t>Más szerv részére végzett pénzügyi-gazdálkodási, üzemeltetési, egyéb szolgáltatások</t>
  </si>
  <si>
    <t>Kiemelt állami és önkormányzati rendezvények</t>
  </si>
  <si>
    <t>Polgári honvédelem ágazati feladatai, a lakosság felkészítése</t>
  </si>
  <si>
    <t>Közterület rendjének fenntartása</t>
  </si>
  <si>
    <t>Területfejlesztés igazgatása</t>
  </si>
  <si>
    <t>Rövid időtartamú közfoglalkoztatás</t>
  </si>
  <si>
    <t>Start-munka program - Téli közfoglalkoztatás</t>
  </si>
  <si>
    <t>Hosszabb időtartamú közfoglalkoztatás</t>
  </si>
  <si>
    <t>Növénytermesztés, állattenyésztés és kapcsolódó szolgáltatások</t>
  </si>
  <si>
    <t>Építésügy igazgatása</t>
  </si>
  <si>
    <t>Út, autópálya építése</t>
  </si>
  <si>
    <t>Közutak, hidak, alagutak üzemeltetése, fenntartása</t>
  </si>
  <si>
    <t>Turizmus igazgatása és támogatása</t>
  </si>
  <si>
    <t>Nem veszélyes (települési) hulladék összetevőinek válogatása, elkülönített begyűjtése, szállítása, átrakása</t>
  </si>
  <si>
    <t>Nem veszélyes (települési) hulladék vegyes (ömlesztett) begyűjtése, szállítása, átrakása</t>
  </si>
  <si>
    <t>Nem veszélyes hulladék kezelése, ártalmatlanítása</t>
  </si>
  <si>
    <t>Veszélyes hulladék begyűjtése, szállítása, átrakása</t>
  </si>
  <si>
    <t>Szennyvíz gyűjtése, tisztítása, elhelyezése</t>
  </si>
  <si>
    <t>Lakáspolitika igazgatása</t>
  </si>
  <si>
    <t>Víztermelés, -kezelés, -ellátás</t>
  </si>
  <si>
    <t>Közvilágítás</t>
  </si>
  <si>
    <t>Zöldterület-kezelés</t>
  </si>
  <si>
    <t>Város-, községgazdálkodási egyéb szolgáltatások</t>
  </si>
  <si>
    <t>Háziorvosi alapellátás</t>
  </si>
  <si>
    <t xml:space="preserve">Háziorvosi ügyeleti ellátás 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</si>
  <si>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</si>
  <si>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</si>
  <si>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</si>
  <si>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</si>
  <si>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</si>
  <si>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</si>
  <si>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</si>
  <si>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</si>
  <si>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</si>
  <si>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</si>
  <si>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</si>
  <si>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</si>
  <si>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</si>
  <si>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</si>
  <si>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</si>
  <si>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</si>
  <si>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</si>
  <si>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</si>
  <si>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</si>
  <si>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</si>
  <si>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</si>
  <si>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</si>
  <si>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</si>
  <si>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</si>
  <si>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</si>
  <si>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</si>
  <si>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</si>
  <si>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</si>
  <si>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</si>
  <si>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</si>
  <si>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</si>
  <si>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</si>
  <si>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</si>
  <si>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</si>
  <si>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</si>
  <si>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</si>
  <si>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</si>
  <si>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Család és nővédelmi egészségügyi gondozás</t>
  </si>
  <si>
    <t>Egészségügy igazgatása</t>
  </si>
  <si>
    <t>Települési-egészségügyi feladatok</t>
  </si>
  <si>
    <t>Sportügyek igazgatása</t>
  </si>
  <si>
    <t>Sportlétesítmények, edzőtáborok működtetése és fejlesztése</t>
  </si>
  <si>
    <t>Iskolai, diáksport-tevékenység és támogatása</t>
  </si>
  <si>
    <t>Szabadidősport- (rekreációs sport-) tevékenység és támogatása</t>
  </si>
  <si>
    <t xml:space="preserve">Üdülői – szálláshely szolgáltatás és étkeztetés </t>
  </si>
  <si>
    <t xml:space="preserve">Kulturális igazgatás </t>
  </si>
  <si>
    <t xml:space="preserve">Könyvtári állomány gyarapítása, nyilvántartás </t>
  </si>
  <si>
    <t xml:space="preserve">Könyvtári szolgáltatás </t>
  </si>
  <si>
    <t xml:space="preserve">Közművelődés- közösségi és társadalmi részvétel fejlesztése </t>
  </si>
  <si>
    <t xml:space="preserve">Közművelődés  - hagyományos közösségi kulturális értékek gondozása </t>
  </si>
  <si>
    <t>Közművelődés   - egész életre kiterjedő tanulás, amatőr művészetek</t>
  </si>
  <si>
    <t xml:space="preserve">Közművelődés  - kulturális alapú gazdaságfejlesztés </t>
  </si>
  <si>
    <t>Egyéb szabadidős szolgáltatás</t>
  </si>
  <si>
    <t xml:space="preserve">Időskorúak átmeneti ellátása </t>
  </si>
  <si>
    <t xml:space="preserve">Idősek betegek nappali ellátása </t>
  </si>
  <si>
    <t xml:space="preserve">Házi segitségnyujtás </t>
  </si>
  <si>
    <t>Oktatás igazgatása</t>
  </si>
  <si>
    <t>Támogatott lakhatás pszichiátriai betegek részére</t>
  </si>
  <si>
    <t>Támogatott lakhatás szenvedélybetegek részére</t>
  </si>
  <si>
    <t>Támogatott lakhatás fogyatékos személyek részére</t>
  </si>
  <si>
    <t>Gyermekek napközbeni ellátása</t>
  </si>
  <si>
    <t>Intézményen kívüli gyermekétkeztetés</t>
  </si>
  <si>
    <t>Család és gyermekjóléti szolgáltatások</t>
  </si>
  <si>
    <t>Lakóingatlan szociális célú bérbeadása, üzemeltetése</t>
  </si>
  <si>
    <t>Lakásfenntartással, lakhatással összefüggő ellátások</t>
  </si>
  <si>
    <t>Szociális szolgáltatások igazgatása</t>
  </si>
  <si>
    <t>107052 Házi segítségnyújtás</t>
  </si>
  <si>
    <t>102031 Időskorúak nappali  intézményi ellátása</t>
  </si>
  <si>
    <t>107051  Szociális étkeztetés</t>
  </si>
  <si>
    <t xml:space="preserve">Egyéb felhalmozási kiadások </t>
  </si>
  <si>
    <t>forint</t>
  </si>
  <si>
    <t>2018.</t>
  </si>
  <si>
    <t>2019.</t>
  </si>
  <si>
    <t>2020.</t>
  </si>
  <si>
    <t>egyház</t>
  </si>
  <si>
    <t>forintban !</t>
  </si>
  <si>
    <t>AGT stúdió felh.kölcsön</t>
  </si>
  <si>
    <t>külterületi utak felújítása önerő</t>
  </si>
  <si>
    <t>állaházt.megelőleg. Visszafizetése</t>
  </si>
  <si>
    <t>forintban</t>
  </si>
  <si>
    <t>ezer forint</t>
  </si>
  <si>
    <t>Intézmény finanszírozás irányító szervi  támogatás</t>
  </si>
  <si>
    <t>Intézmény finanszírozás irányító szervi  támogatás kiadásai</t>
  </si>
  <si>
    <t xml:space="preserve"> forintban</t>
  </si>
  <si>
    <t xml:space="preserve"> forintban !</t>
  </si>
  <si>
    <t>forintban!</t>
  </si>
  <si>
    <t>polgármesteri illetmény kiegészítő támogatása</t>
  </si>
  <si>
    <t>2018</t>
  </si>
  <si>
    <t>Gulács Község Önkormányzat 2018. évi adósságot keletkeztető fejlesztési céljai</t>
  </si>
  <si>
    <t>2021.</t>
  </si>
  <si>
    <t>A 2019. évi általános működés és ágazati feladatok támogatásának alakulása jogcímenként</t>
  </si>
  <si>
    <t>2019. évi támogatás összesen</t>
  </si>
  <si>
    <t>Helyi önkormányzatok kiegészítő támogatásai szoc ágazati170400 + pály.Reki43161436</t>
  </si>
  <si>
    <t>Éves eredeti kiadási előirányzat: 335 925 283Ft</t>
  </si>
  <si>
    <t>30 napon túli elismert tartozásállomány összesen: 1 874 000Ft</t>
  </si>
  <si>
    <t>Gulács, 2019. február. hó 08. nap</t>
  </si>
  <si>
    <t>Gyermekvédelmi pénzbeli és természetbeni ellátások</t>
  </si>
  <si>
    <t>Egyéb szociális pénzbeli és természetbeni ellátások támogatások</t>
  </si>
  <si>
    <t>Esélyegyenlőség elősegítését célzó tevékenységek és programok</t>
  </si>
  <si>
    <t>Önkormányzatok funkcióra nem sorolhatónbevételei államháztartáson kívülről</t>
  </si>
  <si>
    <t>Forgatási és befektetési célú finanszírozási műveletek</t>
  </si>
  <si>
    <t>Önkormányzatok elszámolásai a központi költségvetéssel</t>
  </si>
  <si>
    <t>Támogatási célú inanszírozási műveletek</t>
  </si>
  <si>
    <t>Országos közfoglalkoztatási program</t>
  </si>
  <si>
    <t>Közfoglalkoztatási mintaprogram</t>
  </si>
  <si>
    <t>Civil szervezetek működési támogatása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</si>
  <si>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</si>
  <si>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</si>
  <si>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</si>
  <si>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</si>
  <si>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</si>
  <si>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</si>
  <si>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</si>
  <si>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</si>
  <si>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</si>
  <si>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</si>
  <si>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2019. évi előirányzat</t>
  </si>
  <si>
    <t>A 2019 évi előirányzatból kötelező feladat</t>
  </si>
  <si>
    <t xml:space="preserve">A 2019 évi előirányzatból önként vállalt feladat </t>
  </si>
  <si>
    <t xml:space="preserve">A 2019 évi előirányzatból államigazgatási feladat </t>
  </si>
  <si>
    <t>Felhasználás
2018. XII.31-ig</t>
  </si>
  <si>
    <t xml:space="preserve">
2019. év utáni szükséglet
</t>
  </si>
  <si>
    <t>2019. év utáni szükséglet
(6=2 - 4 - 5)</t>
  </si>
  <si>
    <t>Önkormányzaton kívüli EU-s projektekhez történő hozzájárulás 2019. évi előirányzat</t>
  </si>
  <si>
    <t>2020. után</t>
  </si>
  <si>
    <t>2019. után</t>
  </si>
  <si>
    <t>Előirányzat 2019 évre</t>
  </si>
  <si>
    <t>2017. évi tény</t>
  </si>
  <si>
    <t>2018. évi 
várható</t>
  </si>
  <si>
    <t>2019 előtti kifizetés</t>
  </si>
  <si>
    <t>2022.</t>
  </si>
  <si>
    <t>Előirányzat-felhasználási terv
2019. évre</t>
  </si>
  <si>
    <t>K I M U T A T Á S
a 2019. évben céljelleggel juttatott támogatásokról</t>
  </si>
  <si>
    <t>Egyéb felhalmozási célú bevételek helyi adókból</t>
  </si>
  <si>
    <t>2019</t>
  </si>
  <si>
    <t xml:space="preserve">volt védőnői szolg lakás szálláshely kialakításatárgyi eszköz </t>
  </si>
  <si>
    <t>LEADER inform. Pont</t>
  </si>
  <si>
    <t xml:space="preserve"> átvett pénzeszközök</t>
  </si>
  <si>
    <t xml:space="preserve">2.1. melléklet a  3/2019. (II.18.)  önkormányzati rendelethez     </t>
  </si>
  <si>
    <t xml:space="preserve">2.2. melléklet a  3/2019. (II.18.)  önkormányzati rendelethez     </t>
  </si>
  <si>
    <t>9.1. melléklet a  3/2019. (II.18.)  önkormányzati rendelethez</t>
  </si>
  <si>
    <r>
      <t xml:space="preserve">11. melléklet </t>
    </r>
    <r>
      <rPr>
        <sz val="12"/>
        <rFont val="Times New Roman CE"/>
        <family val="0"/>
      </rPr>
      <t>a  3/2019. (II.18.) önkormányzati rendelethez</t>
    </r>
  </si>
  <si>
    <t>12. melléklet a  3/2019. (II.18.) 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</si>
</sst>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b/>
      <sz val="7"/>
      <name val="Times New Roman CE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8"/>
      <color indexed="10"/>
      <name val="Times New Roman CE"/>
      <family val="1"/>
    </font>
    <font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8"/>
      <color rgb="FFFF0000"/>
      <name val="Times New Roman CE"/>
      <family val="1"/>
    </font>
    <font>
      <sz val="8"/>
      <color rgb="FFFF0000"/>
      <name val="Times New Roman CE"/>
      <family val="1"/>
    </font>
    <font>
      <b/>
      <sz val="8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850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49" fontId="17" fillId="0" borderId="1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16" xfId="58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7" fillId="0" borderId="16" xfId="58" applyFont="1" applyFill="1" applyBorder="1" applyAlignment="1" applyProtection="1">
      <alignment horizontal="center" vertical="center" wrapText="1"/>
      <protection/>
    </xf>
    <xf numFmtId="0" fontId="7" fillId="0" borderId="18" xfId="58" applyFont="1" applyFill="1" applyBorder="1" applyAlignment="1" applyProtection="1">
      <alignment horizontal="center" vertical="center" wrapText="1"/>
      <protection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17" fillId="0" borderId="23" xfId="0" applyNumberFormat="1" applyFont="1" applyFill="1" applyBorder="1" applyAlignment="1" applyProtection="1">
      <alignment vertical="center" wrapText="1"/>
      <protection locked="0"/>
    </xf>
    <xf numFmtId="0" fontId="17" fillId="0" borderId="24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22" xfId="0" applyFont="1" applyBorder="1" applyAlignment="1" applyProtection="1">
      <alignment horizontal="left" vertical="center" indent="1"/>
      <protection locked="0"/>
    </xf>
    <xf numFmtId="3" fontId="17" fillId="0" borderId="19" xfId="0" applyNumberFormat="1" applyFont="1" applyBorder="1" applyAlignment="1" applyProtection="1">
      <alignment horizontal="right" vertical="center" indent="1"/>
      <protection locked="0"/>
    </xf>
    <xf numFmtId="0" fontId="17" fillId="0" borderId="23" xfId="0" applyFont="1" applyBorder="1" applyAlignment="1" applyProtection="1">
      <alignment horizontal="left" vertical="center" indent="1"/>
      <protection locked="0"/>
    </xf>
    <xf numFmtId="0" fontId="15" fillId="0" borderId="16" xfId="58" applyFont="1" applyFill="1" applyBorder="1" applyAlignment="1" applyProtection="1">
      <alignment horizontal="center" vertical="center" wrapText="1"/>
      <protection/>
    </xf>
    <xf numFmtId="0" fontId="15" fillId="0" borderId="18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vertical="center" wrapText="1"/>
      <protection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8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vertical="center" wrapText="1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/>
    </xf>
    <xf numFmtId="164" fontId="15" fillId="0" borderId="18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vertical="center" wrapText="1"/>
      <protection locked="0"/>
    </xf>
    <xf numFmtId="164" fontId="14" fillId="0" borderId="19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vertical="center" wrapText="1"/>
      <protection locked="0"/>
    </xf>
    <xf numFmtId="164" fontId="14" fillId="0" borderId="21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16" xfId="0" applyNumberFormat="1" applyFont="1" applyFill="1" applyBorder="1" applyAlignment="1" applyProtection="1">
      <alignment vertical="center" wrapText="1"/>
      <protection/>
    </xf>
    <xf numFmtId="164" fontId="17" fillId="0" borderId="18" xfId="0" applyNumberFormat="1" applyFont="1" applyFill="1" applyBorder="1" applyAlignment="1" applyProtection="1">
      <alignment vertical="center" wrapTex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 applyProtection="1">
      <alignment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19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1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4" xfId="0" applyNumberFormat="1" applyFont="1" applyFill="1" applyBorder="1" applyAlignment="1" applyProtection="1">
      <alignment vertical="center"/>
      <protection locked="0"/>
    </xf>
    <xf numFmtId="3" fontId="23" fillId="0" borderId="22" xfId="0" applyNumberFormat="1" applyFont="1" applyFill="1" applyBorder="1" applyAlignment="1" applyProtection="1">
      <alignment vertical="center"/>
      <protection locked="0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49" fontId="17" fillId="0" borderId="13" xfId="0" applyNumberFormat="1" applyFont="1" applyFill="1" applyBorder="1" applyAlignment="1" applyProtection="1">
      <alignment vertical="center"/>
      <protection locked="0"/>
    </xf>
    <xf numFmtId="3" fontId="17" fillId="0" borderId="23" xfId="0" applyNumberFormat="1" applyFont="1" applyFill="1" applyBorder="1" applyAlignment="1" applyProtection="1">
      <alignment vertical="center"/>
      <protection locked="0"/>
    </xf>
    <xf numFmtId="49" fontId="17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17" xfId="59" applyFont="1" applyFill="1" applyBorder="1" applyAlignment="1" applyProtection="1">
      <alignment horizontal="center" vertical="center" wrapText="1"/>
      <protection/>
    </xf>
    <xf numFmtId="0" fontId="7" fillId="0" borderId="39" xfId="59" applyFont="1" applyFill="1" applyBorder="1" applyAlignment="1" applyProtection="1">
      <alignment horizontal="center" vertical="center"/>
      <protection/>
    </xf>
    <xf numFmtId="0" fontId="7" fillId="0" borderId="40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0" xfId="59" applyFont="1" applyFill="1" applyBorder="1" applyAlignment="1" applyProtection="1">
      <alignment horizontal="left" vertical="center" indent="1"/>
      <protection/>
    </xf>
    <xf numFmtId="164" fontId="17" fillId="0" borderId="35" xfId="59" applyNumberFormat="1" applyFont="1" applyFill="1" applyBorder="1" applyAlignment="1" applyProtection="1">
      <alignment vertical="center"/>
      <protection locked="0"/>
    </xf>
    <xf numFmtId="164" fontId="17" fillId="0" borderId="20" xfId="59" applyNumberFormat="1" applyFont="1" applyFill="1" applyBorder="1" applyAlignment="1" applyProtection="1">
      <alignment vertical="center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164" fontId="17" fillId="0" borderId="22" xfId="59" applyNumberFormat="1" applyFont="1" applyFill="1" applyBorder="1" applyAlignment="1" applyProtection="1">
      <alignment vertical="center"/>
      <protection locked="0"/>
    </xf>
    <xf numFmtId="164" fontId="17" fillId="0" borderId="1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41" xfId="59" applyNumberFormat="1" applyFont="1" applyFill="1" applyBorder="1" applyAlignment="1" applyProtection="1">
      <alignment vertical="center"/>
      <protection locked="0"/>
    </xf>
    <xf numFmtId="164" fontId="17" fillId="0" borderId="36" xfId="59" applyNumberFormat="1" applyFont="1" applyFill="1" applyBorder="1" applyAlignment="1" applyProtection="1">
      <alignment vertical="center"/>
      <protection/>
    </xf>
    <xf numFmtId="164" fontId="15" fillId="0" borderId="18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164" fontId="15" fillId="0" borderId="18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164" fontId="0" fillId="33" borderId="44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41" xfId="0" applyFont="1" applyFill="1" applyBorder="1" applyAlignment="1" applyProtection="1">
      <alignment vertical="center" wrapText="1"/>
      <protection locked="0"/>
    </xf>
    <xf numFmtId="0" fontId="6" fillId="0" borderId="0" xfId="58" applyFont="1" applyFill="1">
      <alignment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18" xfId="58" applyFont="1" applyFill="1" applyBorder="1" applyAlignment="1" applyProtection="1">
      <alignment horizontal="left" vertical="center" wrapText="1"/>
      <protection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3" fillId="0" borderId="18" xfId="58" applyFont="1" applyFill="1" applyBorder="1">
      <alignment/>
      <protection/>
    </xf>
    <xf numFmtId="166" fontId="0" fillId="0" borderId="36" xfId="40" applyNumberFormat="1" applyFont="1" applyFill="1" applyBorder="1" applyAlignment="1">
      <alignment/>
    </xf>
    <xf numFmtId="166" fontId="0" fillId="0" borderId="19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41" xfId="0" applyNumberFormat="1" applyFont="1" applyFill="1" applyBorder="1" applyAlignment="1" applyProtection="1">
      <alignment vertical="center"/>
      <protection locked="0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164" fontId="17" fillId="0" borderId="2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41" xfId="58" applyFont="1" applyFill="1" applyBorder="1" applyProtection="1">
      <alignment/>
      <protection locked="0"/>
    </xf>
    <xf numFmtId="166" fontId="0" fillId="0" borderId="41" xfId="40" applyNumberFormat="1" applyFont="1" applyFill="1" applyBorder="1" applyAlignment="1" applyProtection="1">
      <alignment/>
      <protection locked="0"/>
    </xf>
    <xf numFmtId="0" fontId="0" fillId="0" borderId="22" xfId="58" applyFont="1" applyFill="1" applyBorder="1" applyProtection="1">
      <alignment/>
      <protection locked="0"/>
    </xf>
    <xf numFmtId="166" fontId="0" fillId="0" borderId="22" xfId="40" applyNumberFormat="1" applyFont="1" applyFill="1" applyBorder="1" applyAlignment="1" applyProtection="1">
      <alignment/>
      <protection locked="0"/>
    </xf>
    <xf numFmtId="0" fontId="0" fillId="0" borderId="23" xfId="58" applyFont="1" applyFill="1" applyBorder="1" applyProtection="1">
      <alignment/>
      <protection locked="0"/>
    </xf>
    <xf numFmtId="166" fontId="0" fillId="0" borderId="23" xfId="40" applyNumberFormat="1" applyFont="1" applyFill="1" applyBorder="1" applyAlignment="1" applyProtection="1">
      <alignment/>
      <protection locked="0"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7" fillId="0" borderId="16" xfId="58" applyFont="1" applyFill="1" applyBorder="1" applyAlignment="1" applyProtection="1">
      <alignment horizontal="center" vertical="center"/>
      <protection/>
    </xf>
    <xf numFmtId="0" fontId="17" fillId="0" borderId="18" xfId="58" applyFont="1" applyFill="1" applyBorder="1" applyAlignment="1" applyProtection="1">
      <alignment horizontal="center" vertical="center"/>
      <protection/>
    </xf>
    <xf numFmtId="0" fontId="17" fillId="0" borderId="26" xfId="58" applyFont="1" applyFill="1" applyBorder="1" applyAlignment="1" applyProtection="1">
      <alignment horizontal="center" vertical="center"/>
      <protection/>
    </xf>
    <xf numFmtId="0" fontId="17" fillId="0" borderId="14" xfId="58" applyFont="1" applyFill="1" applyBorder="1" applyAlignment="1" applyProtection="1">
      <alignment horizontal="center" vertical="center"/>
      <protection/>
    </xf>
    <xf numFmtId="0" fontId="17" fillId="0" borderId="11" xfId="58" applyFont="1" applyFill="1" applyBorder="1" applyAlignment="1" applyProtection="1">
      <alignment horizontal="center" vertical="center"/>
      <protection/>
    </xf>
    <xf numFmtId="0" fontId="17" fillId="0" borderId="13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19" xfId="40" applyNumberFormat="1" applyFont="1" applyFill="1" applyBorder="1" applyAlignment="1" applyProtection="1">
      <alignment/>
      <protection locked="0"/>
    </xf>
    <xf numFmtId="166" fontId="17" fillId="0" borderId="21" xfId="40" applyNumberFormat="1" applyFont="1" applyFill="1" applyBorder="1" applyAlignment="1" applyProtection="1">
      <alignment/>
      <protection locked="0"/>
    </xf>
    <xf numFmtId="0" fontId="17" fillId="0" borderId="24" xfId="58" applyFont="1" applyFill="1" applyBorder="1" applyProtection="1">
      <alignment/>
      <protection locked="0"/>
    </xf>
    <xf numFmtId="0" fontId="17" fillId="0" borderId="22" xfId="58" applyFont="1" applyFill="1" applyBorder="1" applyProtection="1">
      <alignment/>
      <protection locked="0"/>
    </xf>
    <xf numFmtId="0" fontId="17" fillId="0" borderId="23" xfId="58" applyFont="1" applyFill="1" applyBorder="1" applyProtection="1">
      <alignment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center" vertical="center" wrapText="1"/>
      <protection/>
    </xf>
    <xf numFmtId="164" fontId="7" fillId="0" borderId="18" xfId="0" applyNumberFormat="1" applyFont="1" applyFill="1" applyBorder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left" vertical="center" wrapText="1"/>
      <protection/>
    </xf>
    <xf numFmtId="164" fontId="7" fillId="0" borderId="18" xfId="0" applyNumberFormat="1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5" xfId="0" applyFont="1" applyFill="1" applyBorder="1" applyAlignment="1" applyProtection="1">
      <alignment horizontal="left" vertical="center" wrapText="1" inden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46" xfId="0" applyFont="1" applyFill="1" applyBorder="1" applyAlignment="1" applyProtection="1">
      <alignment horizontal="left" vertical="center" wrapText="1" indent="8"/>
      <protection/>
    </xf>
    <xf numFmtId="0" fontId="17" fillId="0" borderId="41" xfId="0" applyFont="1" applyFill="1" applyBorder="1" applyAlignment="1" applyProtection="1">
      <alignment vertical="center" wrapText="1"/>
      <protection/>
    </xf>
    <xf numFmtId="0" fontId="17" fillId="0" borderId="22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14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right" vertical="center" indent="1"/>
      <protection/>
    </xf>
    <xf numFmtId="164" fontId="0" fillId="34" borderId="3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6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14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23" fillId="0" borderId="11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19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vertical="center"/>
      <protection/>
    </xf>
    <xf numFmtId="3" fontId="17" fillId="0" borderId="19" xfId="0" applyNumberFormat="1" applyFont="1" applyFill="1" applyBorder="1" applyAlignment="1" applyProtection="1">
      <alignment vertical="center"/>
      <protection/>
    </xf>
    <xf numFmtId="49" fontId="7" fillId="0" borderId="16" xfId="0" applyNumberFormat="1" applyFont="1" applyFill="1" applyBorder="1" applyAlignment="1" applyProtection="1">
      <alignment vertical="center"/>
      <protection/>
    </xf>
    <xf numFmtId="3" fontId="17" fillId="0" borderId="18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164" fontId="15" fillId="0" borderId="36" xfId="0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164" fontId="15" fillId="0" borderId="19" xfId="0" applyNumberFormat="1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vertical="center" wrapText="1"/>
      <protection/>
    </xf>
    <xf numFmtId="164" fontId="15" fillId="0" borderId="21" xfId="0" applyNumberFormat="1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164" fontId="15" fillId="0" borderId="18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1" xfId="0" applyFill="1" applyBorder="1" applyAlignment="1" applyProtection="1">
      <alignment/>
      <protection/>
    </xf>
    <xf numFmtId="0" fontId="5" fillId="0" borderId="51" xfId="0" applyFont="1" applyFill="1" applyBorder="1" applyAlignment="1" applyProtection="1">
      <alignment horizontal="center"/>
      <protection/>
    </xf>
    <xf numFmtId="164" fontId="15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center" vertical="center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center"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17" fillId="0" borderId="41" xfId="59" applyFont="1" applyFill="1" applyBorder="1" applyAlignment="1" applyProtection="1">
      <alignment horizontal="left" vertical="center" wrapText="1" indent="1"/>
      <protection/>
    </xf>
    <xf numFmtId="0" fontId="17" fillId="0" borderId="22" xfId="59" applyFont="1" applyFill="1" applyBorder="1" applyAlignment="1" applyProtection="1">
      <alignment horizontal="left" vertical="center" wrapText="1" indent="1"/>
      <protection/>
    </xf>
    <xf numFmtId="0" fontId="17" fillId="0" borderId="41" xfId="59" applyFont="1" applyFill="1" applyBorder="1" applyAlignment="1" applyProtection="1">
      <alignment horizontal="left" vertical="center" indent="1"/>
      <protection/>
    </xf>
    <xf numFmtId="0" fontId="7" fillId="0" borderId="18" xfId="59" applyFont="1" applyFill="1" applyBorder="1" applyAlignment="1" applyProtection="1">
      <alignment horizontal="left" indent="1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6" xfId="40" applyNumberFormat="1" applyFont="1" applyFill="1" applyBorder="1" applyAlignment="1" applyProtection="1">
      <alignment/>
      <protection locked="0"/>
    </xf>
    <xf numFmtId="166" fontId="17" fillId="0" borderId="57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0" fontId="17" fillId="0" borderId="41" xfId="58" applyFont="1" applyFill="1" applyBorder="1" applyProtection="1">
      <alignment/>
      <protection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9" xfId="58" applyFont="1" applyFill="1" applyBorder="1" applyAlignment="1" applyProtection="1">
      <alignment horizontal="center" vertical="center" wrapText="1"/>
      <protection/>
    </xf>
    <xf numFmtId="0" fontId="6" fillId="0" borderId="59" xfId="58" applyFont="1" applyFill="1" applyBorder="1" applyAlignment="1" applyProtection="1">
      <alignment vertical="center" wrapText="1"/>
      <protection/>
    </xf>
    <xf numFmtId="164" fontId="6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59" xfId="58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4" fillId="0" borderId="22" xfId="0" applyFont="1" applyBorder="1" applyAlignment="1">
      <alignment horizontal="justify" wrapText="1"/>
    </xf>
    <xf numFmtId="0" fontId="24" fillId="0" borderId="22" xfId="0" applyFont="1" applyBorder="1" applyAlignment="1">
      <alignment wrapText="1"/>
    </xf>
    <xf numFmtId="0" fontId="24" fillId="0" borderId="37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11" xfId="0" applyFont="1" applyBorder="1" applyAlignment="1" applyProtection="1">
      <alignment wrapText="1"/>
      <protection/>
    </xf>
    <xf numFmtId="0" fontId="21" fillId="0" borderId="13" xfId="0" applyFont="1" applyBorder="1" applyAlignment="1" applyProtection="1">
      <alignment wrapText="1"/>
      <protection/>
    </xf>
    <xf numFmtId="0" fontId="22" fillId="0" borderId="27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0" fontId="6" fillId="0" borderId="0" xfId="58" applyFont="1" applyFill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2" xfId="58" applyNumberFormat="1" applyFont="1" applyFill="1" applyBorder="1" applyAlignment="1" applyProtection="1">
      <alignment horizontal="center" vertical="center" wrapText="1"/>
      <protection/>
    </xf>
    <xf numFmtId="49" fontId="17" fillId="0" borderId="11" xfId="58" applyNumberFormat="1" applyFont="1" applyFill="1" applyBorder="1" applyAlignment="1" applyProtection="1">
      <alignment horizontal="center" vertical="center" wrapText="1"/>
      <protection/>
    </xf>
    <xf numFmtId="49" fontId="17" fillId="0" borderId="13" xfId="58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wrapText="1"/>
      <protection/>
    </xf>
    <xf numFmtId="0" fontId="21" fillId="0" borderId="12" xfId="0" applyFont="1" applyBorder="1" applyAlignment="1" applyProtection="1">
      <alignment horizontal="center" wrapText="1"/>
      <protection/>
    </xf>
    <xf numFmtId="0" fontId="21" fillId="0" borderId="11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14" xfId="58" applyNumberFormat="1" applyFont="1" applyFill="1" applyBorder="1" applyAlignment="1" applyProtection="1">
      <alignment horizontal="center" vertical="center" wrapText="1"/>
      <protection/>
    </xf>
    <xf numFmtId="49" fontId="17" fillId="0" borderId="10" xfId="58" applyNumberFormat="1" applyFont="1" applyFill="1" applyBorder="1" applyAlignment="1" applyProtection="1">
      <alignment horizontal="center" vertical="center" wrapText="1"/>
      <protection/>
    </xf>
    <xf numFmtId="49" fontId="17" fillId="0" borderId="15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15" fillId="0" borderId="52" xfId="58" applyFont="1" applyFill="1" applyBorder="1" applyAlignment="1" applyProtection="1">
      <alignment horizontal="center" vertical="center" wrapTex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6" xfId="0" applyFont="1" applyBorder="1" applyAlignment="1" applyProtection="1">
      <alignment vertical="center" wrapText="1"/>
      <protection/>
    </xf>
    <xf numFmtId="0" fontId="21" fillId="0" borderId="12" xfId="0" applyFont="1" applyBorder="1" applyAlignment="1" applyProtection="1">
      <alignment vertical="center" wrapText="1"/>
      <protection/>
    </xf>
    <xf numFmtId="0" fontId="21" fillId="0" borderId="11" xfId="0" applyFont="1" applyBorder="1" applyAlignment="1" applyProtection="1">
      <alignment vertical="center" wrapText="1"/>
      <protection/>
    </xf>
    <xf numFmtId="0" fontId="21" fillId="0" borderId="13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6" xfId="58" applyFont="1" applyFill="1" applyBorder="1" applyAlignment="1">
      <alignment horizontal="center" vertical="center"/>
      <protection/>
    </xf>
    <xf numFmtId="166" fontId="3" fillId="0" borderId="18" xfId="58" applyNumberFormat="1" applyFont="1" applyFill="1" applyBorder="1">
      <alignment/>
      <protection/>
    </xf>
    <xf numFmtId="16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16" xfId="58" applyFont="1" applyFill="1" applyBorder="1" applyAlignment="1" applyProtection="1">
      <alignment horizontal="center" vertical="center"/>
      <protection/>
    </xf>
    <xf numFmtId="164" fontId="17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0" applyNumberFormat="1" applyFill="1" applyBorder="1" applyAlignment="1" applyProtection="1">
      <alignment horizontal="left" vertical="center" wrapText="1"/>
      <protection locked="0"/>
    </xf>
    <xf numFmtId="49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7" fillId="35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23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35" xfId="59" applyFont="1" applyFill="1" applyBorder="1" applyAlignment="1" applyProtection="1">
      <alignment horizontal="lef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18" xfId="0" applyNumberFormat="1" applyFont="1" applyBorder="1" applyAlignment="1" applyProtection="1">
      <alignment horizontal="right" vertical="center" wrapText="1" indent="1"/>
      <protection/>
    </xf>
    <xf numFmtId="164" fontId="20" fillId="0" borderId="18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44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5" fillId="0" borderId="10" xfId="58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 applyProtection="1">
      <alignment horizontal="center" vertical="center" wrapText="1"/>
      <protection/>
    </xf>
    <xf numFmtId="0" fontId="15" fillId="0" borderId="60" xfId="58" applyFont="1" applyFill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left" vertical="center" wrapText="1" indent="1"/>
      <protection/>
    </xf>
    <xf numFmtId="164" fontId="15" fillId="0" borderId="50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67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5" fillId="0" borderId="27" xfId="58" applyFont="1" applyFill="1" applyBorder="1" applyAlignment="1" applyProtection="1">
      <alignment horizontal="center" vertical="center" wrapText="1"/>
      <protection/>
    </xf>
    <xf numFmtId="0" fontId="15" fillId="0" borderId="67" xfId="58" applyFont="1" applyFill="1" applyBorder="1" applyAlignment="1" applyProtection="1">
      <alignment horizontal="center" vertical="center" wrapText="1"/>
      <protection/>
    </xf>
    <xf numFmtId="0" fontId="15" fillId="0" borderId="68" xfId="58" applyFont="1" applyFill="1" applyBorder="1" applyAlignment="1" applyProtection="1">
      <alignment vertical="center" wrapText="1"/>
      <protection/>
    </xf>
    <xf numFmtId="0" fontId="21" fillId="0" borderId="65" xfId="0" applyFont="1" applyBorder="1" applyAlignment="1" applyProtection="1">
      <alignment horizontal="left" wrapText="1" indent="1"/>
      <protection/>
    </xf>
    <xf numFmtId="0" fontId="21" fillId="0" borderId="54" xfId="0" applyFont="1" applyBorder="1" applyAlignment="1" applyProtection="1">
      <alignment horizontal="left" wrapText="1" indent="1"/>
      <protection/>
    </xf>
    <xf numFmtId="0" fontId="21" fillId="0" borderId="64" xfId="0" applyFont="1" applyBorder="1" applyAlignment="1" applyProtection="1">
      <alignment horizontal="left" wrapText="1" indent="1"/>
      <protection/>
    </xf>
    <xf numFmtId="0" fontId="15" fillId="0" borderId="44" xfId="58" applyFont="1" applyFill="1" applyBorder="1" applyAlignment="1" applyProtection="1">
      <alignment horizontal="left" vertical="center" wrapText="1" indent="1"/>
      <protection/>
    </xf>
    <xf numFmtId="0" fontId="21" fillId="0" borderId="64" xfId="0" applyFont="1" applyBorder="1" applyAlignment="1" applyProtection="1">
      <alignment wrapText="1"/>
      <protection/>
    </xf>
    <xf numFmtId="0" fontId="22" fillId="0" borderId="44" xfId="0" applyFont="1" applyBorder="1" applyAlignment="1" applyProtection="1">
      <alignment wrapText="1"/>
      <protection/>
    </xf>
    <xf numFmtId="0" fontId="15" fillId="0" borderId="44" xfId="58" applyFont="1" applyFill="1" applyBorder="1" applyAlignment="1" applyProtection="1">
      <alignment vertical="center" wrapText="1"/>
      <protection/>
    </xf>
    <xf numFmtId="0" fontId="15" fillId="0" borderId="44" xfId="58" applyFont="1" applyFill="1" applyBorder="1" applyAlignment="1" applyProtection="1">
      <alignment horizontal="left" vertical="center" wrapText="1" indent="1"/>
      <protection/>
    </xf>
    <xf numFmtId="0" fontId="20" fillId="0" borderId="67" xfId="0" applyFont="1" applyBorder="1" applyAlignment="1" applyProtection="1">
      <alignment horizontal="left" vertical="center" wrapText="1" indent="1"/>
      <protection/>
    </xf>
    <xf numFmtId="3" fontId="0" fillId="0" borderId="22" xfId="58" applyNumberFormat="1" applyFont="1" applyFill="1" applyBorder="1" applyAlignment="1" applyProtection="1">
      <alignment/>
      <protection/>
    </xf>
    <xf numFmtId="3" fontId="0" fillId="0" borderId="23" xfId="58" applyNumberFormat="1" applyFont="1" applyFill="1" applyBorder="1" applyAlignment="1" applyProtection="1">
      <alignment/>
      <protection/>
    </xf>
    <xf numFmtId="3" fontId="0" fillId="0" borderId="41" xfId="58" applyNumberFormat="1" applyFont="1" applyFill="1" applyBorder="1" applyAlignment="1" applyProtection="1">
      <alignment/>
      <protection/>
    </xf>
    <xf numFmtId="0" fontId="17" fillId="0" borderId="63" xfId="58" applyFont="1" applyFill="1" applyBorder="1" applyAlignment="1" applyProtection="1">
      <alignment horizontal="left" vertical="center" wrapText="1" indent="1"/>
      <protection/>
    </xf>
    <xf numFmtId="0" fontId="17" fillId="0" borderId="54" xfId="58" applyFont="1" applyFill="1" applyBorder="1" applyAlignment="1" applyProtection="1">
      <alignment horizontal="left" vertical="center" wrapText="1" indent="1"/>
      <protection/>
    </xf>
    <xf numFmtId="0" fontId="17" fillId="0" borderId="69" xfId="58" applyFont="1" applyFill="1" applyBorder="1" applyAlignment="1" applyProtection="1">
      <alignment horizontal="left" vertical="center" wrapText="1" indent="1"/>
      <protection/>
    </xf>
    <xf numFmtId="0" fontId="17" fillId="0" borderId="54" xfId="58" applyFont="1" applyFill="1" applyBorder="1" applyAlignment="1" applyProtection="1">
      <alignment horizontal="left" indent="6"/>
      <protection/>
    </xf>
    <xf numFmtId="0" fontId="17" fillId="0" borderId="54" xfId="58" applyFont="1" applyFill="1" applyBorder="1" applyAlignment="1" applyProtection="1">
      <alignment horizontal="left" vertical="center" wrapText="1" indent="6"/>
      <protection/>
    </xf>
    <xf numFmtId="0" fontId="17" fillId="0" borderId="64" xfId="58" applyFont="1" applyFill="1" applyBorder="1" applyAlignment="1" applyProtection="1">
      <alignment horizontal="left" vertical="center" wrapText="1" indent="6"/>
      <protection/>
    </xf>
    <xf numFmtId="0" fontId="17" fillId="0" borderId="53" xfId="58" applyFont="1" applyFill="1" applyBorder="1" applyAlignment="1" applyProtection="1">
      <alignment horizontal="left" vertical="center" wrapText="1" indent="6"/>
      <protection/>
    </xf>
    <xf numFmtId="0" fontId="17" fillId="0" borderId="64" xfId="58" applyFont="1" applyFill="1" applyBorder="1" applyAlignment="1" applyProtection="1">
      <alignment horizontal="left" vertical="center" wrapText="1" indent="1"/>
      <protection/>
    </xf>
    <xf numFmtId="0" fontId="21" fillId="0" borderId="64" xfId="0" applyFont="1" applyBorder="1" applyAlignment="1" applyProtection="1">
      <alignment horizontal="left" vertical="center" wrapText="1" indent="1"/>
      <protection/>
    </xf>
    <xf numFmtId="0" fontId="21" fillId="0" borderId="54" xfId="0" applyFont="1" applyBorder="1" applyAlignment="1" applyProtection="1">
      <alignment horizontal="left" vertical="center" wrapText="1" indent="1"/>
      <protection/>
    </xf>
    <xf numFmtId="0" fontId="17" fillId="0" borderId="65" xfId="58" applyFont="1" applyFill="1" applyBorder="1" applyAlignment="1" applyProtection="1">
      <alignment horizontal="left" vertical="center" wrapText="1" indent="6"/>
      <protection/>
    </xf>
    <xf numFmtId="0" fontId="17" fillId="0" borderId="65" xfId="58" applyFont="1" applyFill="1" applyBorder="1" applyAlignment="1" applyProtection="1">
      <alignment horizontal="left" vertical="center" wrapText="1" indent="1"/>
      <protection/>
    </xf>
    <xf numFmtId="0" fontId="17" fillId="0" borderId="60" xfId="58" applyFont="1" applyFill="1" applyBorder="1" applyAlignment="1" applyProtection="1">
      <alignment horizontal="left" vertical="center" wrapText="1" indent="1"/>
      <protection/>
    </xf>
    <xf numFmtId="0" fontId="7" fillId="0" borderId="40" xfId="58" applyFont="1" applyFill="1" applyBorder="1" applyAlignment="1" applyProtection="1">
      <alignment horizontal="center" wrapText="1"/>
      <protection/>
    </xf>
    <xf numFmtId="3" fontId="15" fillId="0" borderId="50" xfId="58" applyNumberFormat="1" applyFont="1" applyFill="1" applyBorder="1" applyAlignment="1" applyProtection="1">
      <alignment horizontal="center" vertical="center" wrapText="1"/>
      <protection/>
    </xf>
    <xf numFmtId="3" fontId="15" fillId="0" borderId="18" xfId="58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15" fillId="0" borderId="44" xfId="0" applyFont="1" applyFill="1" applyBorder="1" applyAlignment="1" applyProtection="1">
      <alignment horizontal="center" vertical="center" wrapText="1"/>
      <protection/>
    </xf>
    <xf numFmtId="0" fontId="7" fillId="0" borderId="39" xfId="58" applyFont="1" applyFill="1" applyBorder="1" applyAlignment="1" applyProtection="1">
      <alignment horizont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right" vertical="center" wrapText="1" indent="1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/>
      <protection/>
    </xf>
    <xf numFmtId="164" fontId="3" fillId="0" borderId="26" xfId="58" applyNumberFormat="1" applyFont="1" applyFill="1" applyBorder="1" applyAlignment="1" applyProtection="1">
      <alignment vertical="center" wrapText="1"/>
      <protection/>
    </xf>
    <xf numFmtId="3" fontId="0" fillId="0" borderId="26" xfId="58" applyNumberFormat="1" applyFont="1" applyFill="1" applyBorder="1" applyAlignment="1" applyProtection="1">
      <alignment/>
      <protection/>
    </xf>
    <xf numFmtId="164" fontId="3" fillId="0" borderId="18" xfId="58" applyNumberFormat="1" applyFont="1" applyFill="1" applyBorder="1" applyAlignment="1" applyProtection="1">
      <alignment vertical="center" wrapText="1"/>
      <protection/>
    </xf>
    <xf numFmtId="3" fontId="0" fillId="0" borderId="18" xfId="58" applyNumberFormat="1" applyFont="1" applyFill="1" applyBorder="1" applyAlignment="1" applyProtection="1">
      <alignment/>
      <protection/>
    </xf>
    <xf numFmtId="0" fontId="15" fillId="0" borderId="25" xfId="58" applyFont="1" applyFill="1" applyBorder="1" applyAlignment="1" applyProtection="1">
      <alignment horizontal="center"/>
      <protection/>
    </xf>
    <xf numFmtId="3" fontId="15" fillId="0" borderId="50" xfId="58" applyNumberFormat="1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wrapText="1"/>
      <protection/>
    </xf>
    <xf numFmtId="164" fontId="3" fillId="0" borderId="0" xfId="58" applyNumberFormat="1" applyFont="1" applyFill="1" applyBorder="1" applyAlignment="1" applyProtection="1">
      <alignment vertical="center" wrapText="1"/>
      <protection/>
    </xf>
    <xf numFmtId="164" fontId="15" fillId="0" borderId="44" xfId="58" applyNumberFormat="1" applyFont="1" applyFill="1" applyBorder="1" applyAlignment="1" applyProtection="1">
      <alignment horizontal="right" vertical="center" wrapText="1"/>
      <protection/>
    </xf>
    <xf numFmtId="164" fontId="15" fillId="0" borderId="44" xfId="58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horizontal="right" vertical="center" wrapText="1"/>
      <protection/>
    </xf>
    <xf numFmtId="164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15" fillId="0" borderId="0" xfId="0" applyFont="1" applyFill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right"/>
      <protection/>
    </xf>
    <xf numFmtId="0" fontId="15" fillId="0" borderId="35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64" fontId="15" fillId="0" borderId="26" xfId="58" applyNumberFormat="1" applyFont="1" applyFill="1" applyBorder="1" applyAlignment="1" applyProtection="1">
      <alignment horizontal="right" vertical="center" wrapTex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/>
      <protection/>
    </xf>
    <xf numFmtId="164" fontId="22" fillId="0" borderId="26" xfId="0" applyNumberFormat="1" applyFont="1" applyBorder="1" applyAlignment="1" applyProtection="1">
      <alignment horizontal="right" vertical="center" wrapText="1"/>
      <protection/>
    </xf>
    <xf numFmtId="164" fontId="22" fillId="0" borderId="26" xfId="0" applyNumberFormat="1" applyFont="1" applyBorder="1" applyAlignment="1" applyProtection="1" quotePrefix="1">
      <alignment horizontal="right" vertical="center" wrapText="1"/>
      <protection/>
    </xf>
    <xf numFmtId="0" fontId="17" fillId="0" borderId="0" xfId="0" applyFont="1" applyFill="1" applyAlignment="1" applyProtection="1">
      <alignment horizontal="right" vertical="center" wrapText="1"/>
      <protection/>
    </xf>
    <xf numFmtId="0" fontId="17" fillId="0" borderId="0" xfId="58" applyFont="1" applyFill="1" applyBorder="1" applyAlignment="1" applyProtection="1">
      <alignment horizontal="left" vertical="center" wrapText="1"/>
      <protection/>
    </xf>
    <xf numFmtId="3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22" xfId="0" applyNumberFormat="1" applyFont="1" applyFill="1" applyBorder="1" applyAlignment="1">
      <alignment horizontal="right" vertical="center" wrapText="1"/>
    </xf>
    <xf numFmtId="3" fontId="17" fillId="0" borderId="22" xfId="0" applyNumberFormat="1" applyFont="1" applyFill="1" applyBorder="1" applyAlignment="1">
      <alignment horizontal="right" vertical="center" wrapText="1"/>
    </xf>
    <xf numFmtId="3" fontId="15" fillId="0" borderId="44" xfId="58" applyNumberFormat="1" applyFont="1" applyFill="1" applyBorder="1" applyAlignment="1" applyProtection="1">
      <alignment horizontal="right" vertical="center" wrapText="1"/>
      <protection/>
    </xf>
    <xf numFmtId="3" fontId="15" fillId="0" borderId="44" xfId="58" applyNumberFormat="1" applyFont="1" applyFill="1" applyBorder="1" applyAlignment="1" applyProtection="1">
      <alignment horizontal="right" vertical="center" wrapText="1"/>
      <protection/>
    </xf>
    <xf numFmtId="3" fontId="15" fillId="0" borderId="44" xfId="58" applyNumberFormat="1" applyFont="1" applyFill="1" applyBorder="1" applyAlignment="1" applyProtection="1">
      <alignment horizontal="right" vertical="center" wrapText="1"/>
      <protection locked="0"/>
    </xf>
    <xf numFmtId="0" fontId="15" fillId="0" borderId="55" xfId="58" applyFont="1" applyFill="1" applyBorder="1" applyAlignment="1" applyProtection="1">
      <alignment horizontal="center" vertical="center" wrapText="1"/>
      <protection/>
    </xf>
    <xf numFmtId="164" fontId="17" fillId="0" borderId="70" xfId="58" applyNumberFormat="1" applyFont="1" applyFill="1" applyBorder="1" applyAlignment="1" applyProtection="1">
      <alignment vertical="center" wrapText="1"/>
      <protection locked="0"/>
    </xf>
    <xf numFmtId="164" fontId="17" fillId="0" borderId="48" xfId="58" applyNumberFormat="1" applyFont="1" applyFill="1" applyBorder="1" applyAlignment="1" applyProtection="1">
      <alignment vertical="center" wrapText="1"/>
      <protection locked="0"/>
    </xf>
    <xf numFmtId="0" fontId="15" fillId="0" borderId="50" xfId="58" applyFont="1" applyFill="1" applyBorder="1" applyAlignment="1" applyProtection="1">
      <alignment horizontal="left" vertical="center" wrapText="1"/>
      <protection/>
    </xf>
    <xf numFmtId="0" fontId="17" fillId="0" borderId="65" xfId="58" applyFont="1" applyFill="1" applyBorder="1" applyAlignment="1" applyProtection="1">
      <alignment horizontal="left" vertical="center" wrapText="1"/>
      <protection/>
    </xf>
    <xf numFmtId="0" fontId="17" fillId="0" borderId="54" xfId="58" applyFont="1" applyFill="1" applyBorder="1" applyAlignment="1" applyProtection="1">
      <alignment horizontal="left" vertical="center" wrapText="1"/>
      <protection/>
    </xf>
    <xf numFmtId="0" fontId="17" fillId="0" borderId="69" xfId="58" applyFont="1" applyFill="1" applyBorder="1" applyAlignment="1" applyProtection="1">
      <alignment horizontal="left" vertical="center" wrapText="1"/>
      <protection/>
    </xf>
    <xf numFmtId="0" fontId="17" fillId="0" borderId="54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 applyProtection="1">
      <alignment horizontal="left" vertical="center" wrapText="1"/>
      <protection/>
    </xf>
    <xf numFmtId="0" fontId="17" fillId="0" borderId="53" xfId="58" applyFont="1" applyFill="1" applyBorder="1" applyAlignment="1" applyProtection="1">
      <alignment horizontal="left" vertical="center" wrapText="1"/>
      <protection/>
    </xf>
    <xf numFmtId="0" fontId="15" fillId="0" borderId="44" xfId="58" applyFont="1" applyFill="1" applyBorder="1" applyAlignment="1" applyProtection="1">
      <alignment horizontal="left" vertical="center" wrapText="1"/>
      <protection/>
    </xf>
    <xf numFmtId="0" fontId="21" fillId="0" borderId="64" xfId="0" applyFont="1" applyBorder="1" applyAlignment="1" applyProtection="1">
      <alignment horizontal="left" vertical="center" wrapText="1"/>
      <protection/>
    </xf>
    <xf numFmtId="0" fontId="21" fillId="0" borderId="54" xfId="0" applyFont="1" applyBorder="1" applyAlignment="1" applyProtection="1">
      <alignment horizontal="left" vertical="center" wrapText="1"/>
      <protection/>
    </xf>
    <xf numFmtId="0" fontId="15" fillId="0" borderId="44" xfId="58" applyFont="1" applyFill="1" applyBorder="1" applyAlignment="1" applyProtection="1">
      <alignment horizontal="left" vertical="center" wrapText="1"/>
      <protection/>
    </xf>
    <xf numFmtId="0" fontId="17" fillId="0" borderId="60" xfId="58" applyFont="1" applyFill="1" applyBorder="1" applyAlignment="1" applyProtection="1">
      <alignment horizontal="left" vertical="center" wrapText="1"/>
      <protection/>
    </xf>
    <xf numFmtId="0" fontId="22" fillId="0" borderId="67" xfId="0" applyFont="1" applyBorder="1" applyAlignment="1" applyProtection="1">
      <alignment horizontal="left" vertical="center" wrapText="1"/>
      <protection/>
    </xf>
    <xf numFmtId="0" fontId="3" fillId="0" borderId="71" xfId="0" applyFont="1" applyFill="1" applyBorder="1" applyAlignment="1" applyProtection="1">
      <alignment vertical="center" wrapText="1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4" xfId="0" applyNumberFormat="1" applyFont="1" applyBorder="1" applyAlignment="1" applyProtection="1">
      <alignment horizontal="right" vertical="center" wrapText="1"/>
      <protection/>
    </xf>
    <xf numFmtId="164" fontId="22" fillId="0" borderId="44" xfId="0" applyNumberFormat="1" applyFont="1" applyBorder="1" applyAlignment="1" applyProtection="1" quotePrefix="1">
      <alignment horizontal="right" vertical="center" wrapText="1"/>
      <protection/>
    </xf>
    <xf numFmtId="164" fontId="15" fillId="0" borderId="50" xfId="58" applyNumberFormat="1" applyFont="1" applyFill="1" applyBorder="1" applyAlignment="1" applyProtection="1">
      <alignment horizontal="right" vertical="center" wrapText="1"/>
      <protection/>
    </xf>
    <xf numFmtId="164" fontId="15" fillId="0" borderId="50" xfId="58" applyNumberFormat="1" applyFont="1" applyFill="1" applyBorder="1" applyAlignment="1" applyProtection="1">
      <alignment horizontal="right" vertical="center" wrapText="1"/>
      <protection/>
    </xf>
    <xf numFmtId="164" fontId="22" fillId="0" borderId="50" xfId="0" applyNumberFormat="1" applyFont="1" applyBorder="1" applyAlignment="1" applyProtection="1">
      <alignment horizontal="right" vertical="center" wrapText="1"/>
      <protection/>
    </xf>
    <xf numFmtId="164" fontId="22" fillId="0" borderId="50" xfId="0" applyNumberFormat="1" applyFont="1" applyBorder="1" applyAlignment="1" applyProtection="1" quotePrefix="1">
      <alignment horizontal="righ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right" vertical="center" wrapText="1"/>
    </xf>
    <xf numFmtId="0" fontId="17" fillId="0" borderId="54" xfId="0" applyFont="1" applyFill="1" applyBorder="1" applyAlignment="1">
      <alignment horizontal="right" vertical="center" wrapText="1"/>
    </xf>
    <xf numFmtId="0" fontId="23" fillId="0" borderId="54" xfId="0" applyFont="1" applyFill="1" applyBorder="1" applyAlignment="1">
      <alignment horizontal="right" vertical="center" wrapText="1"/>
    </xf>
    <xf numFmtId="0" fontId="0" fillId="0" borderId="54" xfId="0" applyFill="1" applyBorder="1" applyAlignment="1">
      <alignment vertical="center" wrapText="1"/>
    </xf>
    <xf numFmtId="0" fontId="17" fillId="0" borderId="72" xfId="0" applyFont="1" applyFill="1" applyBorder="1" applyAlignment="1">
      <alignment horizontal="right" vertical="center" wrapText="1"/>
    </xf>
    <xf numFmtId="0" fontId="17" fillId="0" borderId="36" xfId="0" applyFont="1" applyFill="1" applyBorder="1" applyAlignment="1">
      <alignment horizontal="right" vertical="center" wrapText="1"/>
    </xf>
    <xf numFmtId="0" fontId="17" fillId="0" borderId="70" xfId="0" applyFont="1" applyFill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right" vertical="center" wrapText="1"/>
    </xf>
    <xf numFmtId="0" fontId="23" fillId="0" borderId="70" xfId="0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right" vertical="center" wrapText="1"/>
    </xf>
    <xf numFmtId="0" fontId="0" fillId="0" borderId="7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15" fillId="0" borderId="50" xfId="58" applyNumberFormat="1" applyFont="1" applyFill="1" applyBorder="1" applyAlignment="1" applyProtection="1">
      <alignment horizontal="right" vertical="center" wrapText="1" indent="1"/>
      <protection/>
    </xf>
    <xf numFmtId="3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11" xfId="0" applyNumberFormat="1" applyFont="1" applyFill="1" applyBorder="1" applyAlignment="1">
      <alignment horizontal="right" vertical="center" wrapText="1"/>
    </xf>
    <xf numFmtId="3" fontId="23" fillId="0" borderId="19" xfId="0" applyNumberFormat="1" applyFont="1" applyFill="1" applyBorder="1" applyAlignment="1">
      <alignment horizontal="right" vertical="center" wrapText="1"/>
    </xf>
    <xf numFmtId="3" fontId="17" fillId="0" borderId="11" xfId="0" applyNumberFormat="1" applyFont="1" applyFill="1" applyBorder="1" applyAlignment="1">
      <alignment horizontal="right" vertical="center" wrapText="1"/>
    </xf>
    <xf numFmtId="3" fontId="17" fillId="0" borderId="19" xfId="0" applyNumberFormat="1" applyFont="1" applyFill="1" applyBorder="1" applyAlignment="1">
      <alignment horizontal="right" vertical="center" wrapText="1"/>
    </xf>
    <xf numFmtId="3" fontId="15" fillId="0" borderId="50" xfId="58" applyNumberFormat="1" applyFont="1" applyFill="1" applyBorder="1" applyAlignment="1" applyProtection="1">
      <alignment horizontal="right" vertical="center" wrapText="1"/>
      <protection/>
    </xf>
    <xf numFmtId="3" fontId="15" fillId="0" borderId="26" xfId="58" applyNumberFormat="1" applyFont="1" applyFill="1" applyBorder="1" applyAlignment="1" applyProtection="1">
      <alignment horizontal="right" vertical="center" wrapText="1"/>
      <protection/>
    </xf>
    <xf numFmtId="3" fontId="15" fillId="0" borderId="50" xfId="58" applyNumberFormat="1" applyFont="1" applyFill="1" applyBorder="1" applyAlignment="1" applyProtection="1">
      <alignment horizontal="right" vertical="center" wrapText="1"/>
      <protection/>
    </xf>
    <xf numFmtId="3" fontId="15" fillId="0" borderId="26" xfId="58" applyNumberFormat="1" applyFont="1" applyFill="1" applyBorder="1" applyAlignment="1" applyProtection="1">
      <alignment horizontal="right" vertical="center" wrapText="1"/>
      <protection/>
    </xf>
    <xf numFmtId="3" fontId="15" fillId="0" borderId="50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26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11" xfId="0" applyNumberFormat="1" applyFont="1" applyFill="1" applyBorder="1" applyAlignment="1">
      <alignment horizontal="right" vertical="center" wrapText="1"/>
    </xf>
    <xf numFmtId="0" fontId="21" fillId="0" borderId="65" xfId="0" applyFont="1" applyBorder="1" applyAlignment="1" applyProtection="1">
      <alignment horizontal="left" wrapText="1"/>
      <protection/>
    </xf>
    <xf numFmtId="0" fontId="21" fillId="0" borderId="54" xfId="0" applyFont="1" applyBorder="1" applyAlignment="1" applyProtection="1">
      <alignment horizontal="left" wrapText="1"/>
      <protection/>
    </xf>
    <xf numFmtId="0" fontId="21" fillId="0" borderId="64" xfId="0" applyFont="1" applyBorder="1" applyAlignment="1" applyProtection="1">
      <alignment horizontal="left" wrapText="1"/>
      <protection/>
    </xf>
    <xf numFmtId="0" fontId="22" fillId="0" borderId="44" xfId="0" applyFont="1" applyBorder="1" applyAlignment="1" applyProtection="1">
      <alignment horizontal="left" vertical="center" wrapText="1"/>
      <protection/>
    </xf>
    <xf numFmtId="0" fontId="22" fillId="0" borderId="44" xfId="0" applyFont="1" applyBorder="1" applyAlignment="1" applyProtection="1">
      <alignment horizontal="left" wrapText="1"/>
      <protection/>
    </xf>
    <xf numFmtId="0" fontId="22" fillId="0" borderId="67" xfId="0" applyFont="1" applyBorder="1" applyAlignment="1" applyProtection="1">
      <alignment horizontal="left" wrapText="1"/>
      <protection/>
    </xf>
    <xf numFmtId="164" fontId="7" fillId="0" borderId="73" xfId="0" applyNumberFormat="1" applyFont="1" applyFill="1" applyBorder="1" applyAlignment="1" applyProtection="1">
      <alignment horizontal="right" vertical="center" wrapText="1" indent="1"/>
      <protection/>
    </xf>
    <xf numFmtId="3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3" fontId="17" fillId="0" borderId="33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30" xfId="58" applyNumberFormat="1" applyFont="1" applyFill="1" applyBorder="1" applyAlignment="1" applyProtection="1">
      <alignment horizontal="right" vertical="center" wrapText="1"/>
      <protection/>
    </xf>
    <xf numFmtId="3" fontId="15" fillId="0" borderId="30" xfId="58" applyNumberFormat="1" applyFont="1" applyFill="1" applyBorder="1" applyAlignment="1" applyProtection="1">
      <alignment horizontal="right" vertical="center" wrapText="1"/>
      <protection/>
    </xf>
    <xf numFmtId="3" fontId="17" fillId="0" borderId="33" xfId="58" applyNumberFormat="1" applyFont="1" applyFill="1" applyBorder="1" applyAlignment="1" applyProtection="1">
      <alignment horizontal="right" vertical="center" wrapText="1"/>
      <protection/>
    </xf>
    <xf numFmtId="3" fontId="17" fillId="0" borderId="33" xfId="58" applyNumberFormat="1" applyFont="1" applyFill="1" applyBorder="1" applyAlignment="1" applyProtection="1">
      <alignment horizontal="right" vertical="center" wrapText="1"/>
      <protection locked="0"/>
    </xf>
    <xf numFmtId="3" fontId="17" fillId="0" borderId="31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29" fillId="0" borderId="11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49" fontId="29" fillId="0" borderId="0" xfId="0" applyNumberFormat="1" applyFont="1" applyBorder="1" applyAlignment="1">
      <alignment horizontal="center" vertical="top" wrapText="1"/>
    </xf>
    <xf numFmtId="0" fontId="0" fillId="0" borderId="62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33" xfId="0" applyBorder="1" applyAlignment="1">
      <alignment horizontal="center"/>
    </xf>
    <xf numFmtId="49" fontId="29" fillId="0" borderId="14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15" fillId="0" borderId="22" xfId="0" applyNumberFormat="1" applyFont="1" applyFill="1" applyBorder="1" applyAlignment="1">
      <alignment horizontal="right" vertical="center" wrapText="1"/>
    </xf>
    <xf numFmtId="3" fontId="15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15" fillId="0" borderId="17" xfId="58" applyFont="1" applyFill="1" applyBorder="1" applyAlignment="1" applyProtection="1">
      <alignment horizontal="center"/>
      <protection/>
    </xf>
    <xf numFmtId="0" fontId="15" fillId="0" borderId="68" xfId="58" applyFont="1" applyFill="1" applyBorder="1" applyAlignment="1" applyProtection="1">
      <alignment horizontal="center"/>
      <protection/>
    </xf>
    <xf numFmtId="0" fontId="17" fillId="0" borderId="40" xfId="58" applyFont="1" applyFill="1" applyBorder="1" applyProtection="1">
      <alignment/>
      <protection/>
    </xf>
    <xf numFmtId="164" fontId="0" fillId="0" borderId="11" xfId="58" applyNumberFormat="1" applyFont="1" applyFill="1" applyBorder="1" applyAlignment="1" applyProtection="1">
      <alignment vertical="center" wrapText="1"/>
      <protection locked="0"/>
    </xf>
    <xf numFmtId="3" fontId="0" fillId="0" borderId="19" xfId="58" applyNumberFormat="1" applyFont="1" applyFill="1" applyBorder="1" applyAlignment="1" applyProtection="1">
      <alignment/>
      <protection/>
    </xf>
    <xf numFmtId="164" fontId="0" fillId="0" borderId="12" xfId="58" applyNumberFormat="1" applyFont="1" applyFill="1" applyBorder="1" applyAlignment="1" applyProtection="1">
      <alignment vertical="center" wrapText="1"/>
      <protection locked="0"/>
    </xf>
    <xf numFmtId="3" fontId="0" fillId="0" borderId="36" xfId="58" applyNumberFormat="1" applyFont="1" applyFill="1" applyBorder="1" applyAlignment="1" applyProtection="1">
      <alignment/>
      <protection/>
    </xf>
    <xf numFmtId="164" fontId="3" fillId="0" borderId="16" xfId="58" applyNumberFormat="1" applyFont="1" applyFill="1" applyBorder="1" applyAlignment="1" applyProtection="1">
      <alignment vertical="center" wrapText="1"/>
      <protection/>
    </xf>
    <xf numFmtId="164" fontId="0" fillId="0" borderId="13" xfId="58" applyNumberFormat="1" applyFont="1" applyFill="1" applyBorder="1" applyAlignment="1" applyProtection="1">
      <alignment vertical="center" wrapText="1"/>
      <protection locked="0"/>
    </xf>
    <xf numFmtId="3" fontId="0" fillId="0" borderId="21" xfId="58" applyNumberFormat="1" applyFont="1" applyFill="1" applyBorder="1" applyAlignment="1" applyProtection="1">
      <alignment/>
      <protection/>
    </xf>
    <xf numFmtId="164" fontId="0" fillId="0" borderId="16" xfId="58" applyNumberFormat="1" applyFont="1" applyFill="1" applyBorder="1" applyAlignment="1" applyProtection="1">
      <alignment vertical="center" wrapText="1"/>
      <protection locked="0"/>
    </xf>
    <xf numFmtId="164" fontId="0" fillId="0" borderId="27" xfId="58" applyNumberFormat="1" applyFont="1" applyFill="1" applyBorder="1" applyAlignment="1" applyProtection="1">
      <alignment vertical="center" wrapText="1"/>
      <protection locked="0"/>
    </xf>
    <xf numFmtId="3" fontId="0" fillId="0" borderId="28" xfId="58" applyNumberFormat="1" applyFont="1" applyFill="1" applyBorder="1" applyAlignment="1" applyProtection="1">
      <alignment/>
      <protection/>
    </xf>
    <xf numFmtId="3" fontId="0" fillId="0" borderId="29" xfId="58" applyNumberFormat="1" applyFont="1" applyFill="1" applyBorder="1" applyAlignment="1" applyProtection="1">
      <alignment/>
      <protection/>
    </xf>
    <xf numFmtId="0" fontId="21" fillId="0" borderId="65" xfId="0" applyFont="1" applyBorder="1" applyAlignment="1" applyProtection="1">
      <alignment horizontal="left" wrapText="1" indent="1"/>
      <protection locked="0"/>
    </xf>
    <xf numFmtId="0" fontId="0" fillId="0" borderId="22" xfId="0" applyBorder="1" applyAlignment="1">
      <alignment/>
    </xf>
    <xf numFmtId="164" fontId="20" fillId="0" borderId="50" xfId="0" applyNumberFormat="1" applyFont="1" applyBorder="1" applyAlignment="1" applyProtection="1" quotePrefix="1">
      <alignment horizontal="right" vertical="center" wrapText="1" indent="1"/>
      <protection/>
    </xf>
    <xf numFmtId="3" fontId="0" fillId="0" borderId="25" xfId="58" applyNumberFormat="1" applyFont="1" applyFill="1" applyBorder="1" applyAlignment="1" applyProtection="1">
      <alignment vertical="center" wrapText="1"/>
      <protection locked="0"/>
    </xf>
    <xf numFmtId="3" fontId="0" fillId="0" borderId="26" xfId="58" applyNumberFormat="1" applyFont="1" applyFill="1" applyBorder="1" applyAlignment="1" applyProtection="1">
      <alignment vertical="center" wrapText="1"/>
      <protection locked="0"/>
    </xf>
    <xf numFmtId="164" fontId="15" fillId="0" borderId="7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40" xfId="58" applyNumberFormat="1" applyFont="1" applyFill="1" applyBorder="1" applyAlignment="1" applyProtection="1">
      <alignment vertical="center" wrapTex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9" xfId="58" applyNumberFormat="1" applyFont="1" applyFill="1" applyBorder="1" applyAlignment="1" applyProtection="1">
      <alignment vertical="center" wrapTex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20" xfId="58" applyNumberFormat="1" applyFont="1" applyFill="1" applyBorder="1" applyAlignment="1" applyProtection="1">
      <alignment vertical="center" wrapText="1"/>
      <protection locked="0"/>
    </xf>
    <xf numFmtId="164" fontId="17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36" xfId="58" applyNumberFormat="1" applyFont="1" applyFill="1" applyBorder="1" applyAlignment="1" applyProtection="1">
      <alignment vertical="center" wrapText="1"/>
      <protection locked="0"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50" xfId="0" applyNumberFormat="1" applyFont="1" applyBorder="1" applyAlignment="1" applyProtection="1">
      <alignment horizontal="right" vertical="center" wrapText="1" indent="1"/>
      <protection/>
    </xf>
    <xf numFmtId="0" fontId="22" fillId="0" borderId="44" xfId="0" applyFont="1" applyBorder="1" applyAlignment="1" applyProtection="1">
      <alignment vertical="center" wrapText="1"/>
      <protection/>
    </xf>
    <xf numFmtId="0" fontId="22" fillId="0" borderId="67" xfId="0" applyFont="1" applyBorder="1" applyAlignment="1" applyProtection="1">
      <alignment vertical="center" wrapText="1"/>
      <protection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0" xfId="58" applyNumberFormat="1" applyFont="1" applyFill="1" applyBorder="1" applyAlignment="1" applyProtection="1">
      <alignment vertical="center" wrapTex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58" applyNumberFormat="1" applyFont="1" applyFill="1" applyBorder="1" applyAlignment="1" applyProtection="1">
      <alignment vertical="center" wrapText="1"/>
      <protection locked="0"/>
    </xf>
    <xf numFmtId="164" fontId="0" fillId="0" borderId="20" xfId="58" applyNumberFormat="1" applyFont="1" applyFill="1" applyBorder="1" applyAlignment="1" applyProtection="1">
      <alignment vertical="center" wrapText="1"/>
      <protection locked="0"/>
    </xf>
    <xf numFmtId="164" fontId="17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6" xfId="58" applyNumberFormat="1" applyFont="1" applyFill="1" applyBorder="1" applyAlignment="1" applyProtection="1">
      <alignment vertical="center" wrapText="1"/>
      <protection locked="0"/>
    </xf>
    <xf numFmtId="164" fontId="0" fillId="0" borderId="25" xfId="58" applyNumberFormat="1" applyFont="1" applyFill="1" applyBorder="1" applyAlignment="1" applyProtection="1">
      <alignment vertical="center" wrapTex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58" applyNumberFormat="1" applyFont="1" applyFill="1" applyBorder="1" applyAlignment="1" applyProtection="1">
      <alignment vertical="center" wrapText="1"/>
      <protection locked="0"/>
    </xf>
    <xf numFmtId="3" fontId="3" fillId="0" borderId="75" xfId="58" applyNumberFormat="1" applyFont="1" applyFill="1" applyBorder="1" applyAlignment="1" applyProtection="1">
      <alignment vertical="center" wrapText="1"/>
      <protection/>
    </xf>
    <xf numFmtId="3" fontId="0" fillId="0" borderId="14" xfId="58" applyNumberFormat="1" applyFont="1" applyFill="1" applyBorder="1" applyAlignment="1" applyProtection="1">
      <alignment vertical="center" wrapText="1"/>
      <protection/>
    </xf>
    <xf numFmtId="3" fontId="0" fillId="0" borderId="24" xfId="58" applyNumberFormat="1" applyFont="1" applyFill="1" applyBorder="1" applyAlignment="1" applyProtection="1">
      <alignment vertical="center" wrapText="1"/>
      <protection/>
    </xf>
    <xf numFmtId="3" fontId="0" fillId="0" borderId="25" xfId="58" applyNumberFormat="1" applyFont="1" applyFill="1" applyBorder="1" applyAlignment="1" applyProtection="1">
      <alignment vertical="center" wrapText="1"/>
      <protection/>
    </xf>
    <xf numFmtId="3" fontId="0" fillId="0" borderId="11" xfId="58" applyNumberFormat="1" applyFont="1" applyFill="1" applyBorder="1" applyAlignment="1" applyProtection="1">
      <alignment vertical="center" wrapText="1"/>
      <protection/>
    </xf>
    <xf numFmtId="3" fontId="0" fillId="0" borderId="22" xfId="58" applyNumberFormat="1" applyFont="1" applyFill="1" applyBorder="1" applyAlignment="1" applyProtection="1">
      <alignment vertical="center" wrapText="1"/>
      <protection/>
    </xf>
    <xf numFmtId="3" fontId="0" fillId="0" borderId="19" xfId="58" applyNumberFormat="1" applyFont="1" applyFill="1" applyBorder="1" applyAlignment="1" applyProtection="1">
      <alignment vertical="center" wrapText="1"/>
      <protection/>
    </xf>
    <xf numFmtId="3" fontId="0" fillId="0" borderId="13" xfId="58" applyNumberFormat="1" applyFont="1" applyFill="1" applyBorder="1" applyAlignment="1" applyProtection="1">
      <alignment vertical="center" wrapText="1"/>
      <protection/>
    </xf>
    <xf numFmtId="3" fontId="0" fillId="0" borderId="23" xfId="58" applyNumberFormat="1" applyFont="1" applyFill="1" applyBorder="1" applyAlignment="1" applyProtection="1">
      <alignment vertical="center" wrapText="1"/>
      <protection/>
    </xf>
    <xf numFmtId="3" fontId="0" fillId="0" borderId="21" xfId="58" applyNumberFormat="1" applyFont="1" applyFill="1" applyBorder="1" applyAlignment="1" applyProtection="1">
      <alignment vertical="center" wrapText="1"/>
      <protection/>
    </xf>
    <xf numFmtId="3" fontId="0" fillId="0" borderId="12" xfId="58" applyNumberFormat="1" applyFont="1" applyFill="1" applyBorder="1" applyAlignment="1" applyProtection="1">
      <alignment vertical="center" wrapText="1"/>
      <protection/>
    </xf>
    <xf numFmtId="3" fontId="0" fillId="0" borderId="41" xfId="58" applyNumberFormat="1" applyFont="1" applyFill="1" applyBorder="1" applyAlignment="1" applyProtection="1">
      <alignment vertical="center" wrapText="1"/>
      <protection/>
    </xf>
    <xf numFmtId="3" fontId="0" fillId="0" borderId="36" xfId="58" applyNumberFormat="1" applyFont="1" applyFill="1" applyBorder="1" applyAlignment="1" applyProtection="1">
      <alignment vertical="center" wrapText="1"/>
      <protection/>
    </xf>
    <xf numFmtId="3" fontId="0" fillId="0" borderId="16" xfId="58" applyNumberFormat="1" applyFont="1" applyFill="1" applyBorder="1" applyAlignment="1" applyProtection="1">
      <alignment vertical="center" wrapText="1"/>
      <protection/>
    </xf>
    <xf numFmtId="3" fontId="0" fillId="0" borderId="18" xfId="58" applyNumberFormat="1" applyFont="1" applyFill="1" applyBorder="1" applyAlignment="1" applyProtection="1">
      <alignment vertical="center" wrapText="1"/>
      <protection/>
    </xf>
    <xf numFmtId="3" fontId="0" fillId="0" borderId="26" xfId="58" applyNumberFormat="1" applyFont="1" applyFill="1" applyBorder="1" applyAlignment="1" applyProtection="1">
      <alignment vertical="center" wrapText="1"/>
      <protection/>
    </xf>
    <xf numFmtId="3" fontId="0" fillId="0" borderId="27" xfId="58" applyNumberFormat="1" applyFont="1" applyFill="1" applyBorder="1" applyAlignment="1" applyProtection="1">
      <alignment vertical="center" wrapText="1"/>
      <protection/>
    </xf>
    <xf numFmtId="3" fontId="0" fillId="0" borderId="28" xfId="58" applyNumberFormat="1" applyFont="1" applyFill="1" applyBorder="1" applyAlignment="1" applyProtection="1">
      <alignment vertical="center" wrapText="1"/>
      <protection/>
    </xf>
    <xf numFmtId="3" fontId="0" fillId="0" borderId="29" xfId="58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5" xfId="0" applyBorder="1" applyAlignment="1">
      <alignment/>
    </xf>
    <xf numFmtId="0" fontId="21" fillId="0" borderId="15" xfId="0" applyFont="1" applyBorder="1" applyAlignment="1">
      <alignment horizontal="center" vertical="top" wrapText="1"/>
    </xf>
    <xf numFmtId="0" fontId="30" fillId="0" borderId="37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6" xfId="0" applyBorder="1" applyAlignment="1">
      <alignment horizontal="center"/>
    </xf>
    <xf numFmtId="49" fontId="29" fillId="0" borderId="47" xfId="0" applyNumberFormat="1" applyFont="1" applyBorder="1" applyAlignment="1">
      <alignment horizontal="center" vertical="top" wrapText="1"/>
    </xf>
    <xf numFmtId="0" fontId="0" fillId="0" borderId="76" xfId="0" applyFill="1" applyBorder="1" applyAlignment="1">
      <alignment horizontal="center" wrapText="1"/>
    </xf>
    <xf numFmtId="3" fontId="17" fillId="0" borderId="70" xfId="0" applyNumberFormat="1" applyFont="1" applyFill="1" applyBorder="1" applyAlignment="1">
      <alignment horizontal="right" vertical="center" wrapText="1"/>
    </xf>
    <xf numFmtId="3" fontId="15" fillId="0" borderId="72" xfId="0" applyNumberFormat="1" applyFont="1" applyFill="1" applyBorder="1" applyAlignment="1">
      <alignment horizontal="right" vertical="center" wrapText="1"/>
    </xf>
    <xf numFmtId="3" fontId="15" fillId="0" borderId="65" xfId="0" applyNumberFormat="1" applyFont="1" applyFill="1" applyBorder="1" applyAlignment="1">
      <alignment horizontal="right" vertical="center" wrapText="1"/>
    </xf>
    <xf numFmtId="3" fontId="15" fillId="0" borderId="36" xfId="0" applyNumberFormat="1" applyFont="1" applyFill="1" applyBorder="1" applyAlignment="1">
      <alignment horizontal="right" vertical="center" wrapText="1"/>
    </xf>
    <xf numFmtId="3" fontId="17" fillId="0" borderId="72" xfId="0" applyNumberFormat="1" applyFont="1" applyFill="1" applyBorder="1" applyAlignment="1">
      <alignment horizontal="right" vertical="center" wrapText="1"/>
    </xf>
    <xf numFmtId="3" fontId="17" fillId="0" borderId="65" xfId="0" applyNumberFormat="1" applyFont="1" applyFill="1" applyBorder="1" applyAlignment="1">
      <alignment horizontal="right" vertical="center" wrapText="1"/>
    </xf>
    <xf numFmtId="3" fontId="17" fillId="0" borderId="36" xfId="0" applyNumberFormat="1" applyFont="1" applyFill="1" applyBorder="1" applyAlignment="1">
      <alignment horizontal="right" vertical="center" wrapText="1"/>
    </xf>
    <xf numFmtId="3" fontId="17" fillId="0" borderId="31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70" xfId="0" applyNumberFormat="1" applyFont="1" applyFill="1" applyBorder="1" applyAlignment="1">
      <alignment horizontal="right" vertical="center" wrapText="1"/>
    </xf>
    <xf numFmtId="3" fontId="15" fillId="0" borderId="54" xfId="0" applyNumberFormat="1" applyFont="1" applyFill="1" applyBorder="1" applyAlignment="1">
      <alignment horizontal="right" vertical="center" wrapText="1"/>
    </xf>
    <xf numFmtId="3" fontId="17" fillId="0" borderId="54" xfId="0" applyNumberFormat="1" applyFont="1" applyFill="1" applyBorder="1" applyAlignment="1">
      <alignment horizontal="right" vertical="center" wrapText="1"/>
    </xf>
    <xf numFmtId="3" fontId="17" fillId="0" borderId="19" xfId="0" applyNumberFormat="1" applyFont="1" applyFill="1" applyBorder="1" applyAlignment="1">
      <alignment horizontal="right" vertical="center" wrapText="1"/>
    </xf>
    <xf numFmtId="3" fontId="17" fillId="0" borderId="32" xfId="58" applyNumberFormat="1" applyFont="1" applyFill="1" applyBorder="1" applyAlignment="1" applyProtection="1">
      <alignment horizontal="right" vertical="center" wrapText="1"/>
      <protection locked="0"/>
    </xf>
    <xf numFmtId="3" fontId="23" fillId="0" borderId="70" xfId="0" applyNumberFormat="1" applyFont="1" applyFill="1" applyBorder="1" applyAlignment="1">
      <alignment horizontal="right" vertical="center" wrapText="1"/>
    </xf>
    <xf numFmtId="3" fontId="23" fillId="0" borderId="54" xfId="0" applyNumberFormat="1" applyFont="1" applyFill="1" applyBorder="1" applyAlignment="1">
      <alignment horizontal="right" vertical="center" wrapText="1"/>
    </xf>
    <xf numFmtId="3" fontId="22" fillId="0" borderId="30" xfId="0" applyNumberFormat="1" applyFont="1" applyBorder="1" applyAlignment="1" applyProtection="1">
      <alignment horizontal="right" vertical="center" wrapText="1"/>
      <protection/>
    </xf>
    <xf numFmtId="3" fontId="22" fillId="0" borderId="50" xfId="0" applyNumberFormat="1" applyFont="1" applyBorder="1" applyAlignment="1" applyProtection="1">
      <alignment horizontal="right" vertical="center" wrapText="1"/>
      <protection/>
    </xf>
    <xf numFmtId="3" fontId="22" fillId="0" borderId="44" xfId="0" applyNumberFormat="1" applyFont="1" applyBorder="1" applyAlignment="1" applyProtection="1">
      <alignment horizontal="right" vertical="center" wrapText="1"/>
      <protection/>
    </xf>
    <xf numFmtId="3" fontId="22" fillId="0" borderId="26" xfId="0" applyNumberFormat="1" applyFont="1" applyBorder="1" applyAlignment="1" applyProtection="1">
      <alignment horizontal="right" vertical="center" wrapText="1"/>
      <protection/>
    </xf>
    <xf numFmtId="3" fontId="22" fillId="0" borderId="30" xfId="0" applyNumberFormat="1" applyFont="1" applyBorder="1" applyAlignment="1" applyProtection="1" quotePrefix="1">
      <alignment horizontal="right" vertical="center" wrapText="1"/>
      <protection/>
    </xf>
    <xf numFmtId="3" fontId="22" fillId="0" borderId="50" xfId="0" applyNumberFormat="1" applyFont="1" applyBorder="1" applyAlignment="1" applyProtection="1" quotePrefix="1">
      <alignment horizontal="right" vertical="center" wrapText="1"/>
      <protection/>
    </xf>
    <xf numFmtId="3" fontId="22" fillId="0" borderId="44" xfId="0" applyNumberFormat="1" applyFont="1" applyBorder="1" applyAlignment="1" applyProtection="1" quotePrefix="1">
      <alignment horizontal="right" vertical="center" wrapText="1"/>
      <protection/>
    </xf>
    <xf numFmtId="3" fontId="22" fillId="0" borderId="26" xfId="0" applyNumberFormat="1" applyFont="1" applyBorder="1" applyAlignment="1" applyProtection="1" quotePrefix="1">
      <alignment horizontal="right" vertical="center" wrapText="1"/>
      <protection/>
    </xf>
    <xf numFmtId="3" fontId="17" fillId="0" borderId="34" xfId="0" applyNumberFormat="1" applyFont="1" applyFill="1" applyBorder="1" applyAlignment="1" applyProtection="1">
      <alignment horizontal="right" vertical="center" wrapText="1"/>
      <protection/>
    </xf>
    <xf numFmtId="3" fontId="6" fillId="0" borderId="70" xfId="0" applyNumberFormat="1" applyFont="1" applyFill="1" applyBorder="1" applyAlignment="1">
      <alignment horizontal="center" vertical="center" wrapText="1"/>
    </xf>
    <xf numFmtId="3" fontId="6" fillId="0" borderId="54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0" fillId="0" borderId="70" xfId="0" applyNumberFormat="1" applyFill="1" applyBorder="1" applyAlignment="1">
      <alignment vertical="center" wrapText="1"/>
    </xf>
    <xf numFmtId="3" fontId="0" fillId="0" borderId="54" xfId="0" applyNumberFormat="1" applyFill="1" applyBorder="1" applyAlignment="1">
      <alignment vertical="center" wrapText="1"/>
    </xf>
    <xf numFmtId="3" fontId="0" fillId="0" borderId="19" xfId="0" applyNumberFormat="1" applyFill="1" applyBorder="1" applyAlignment="1">
      <alignment vertical="center" wrapText="1"/>
    </xf>
    <xf numFmtId="3" fontId="6" fillId="0" borderId="47" xfId="0" applyNumberFormat="1" applyFont="1" applyFill="1" applyBorder="1" applyAlignment="1">
      <alignment horizontal="center" vertical="center" wrapText="1"/>
    </xf>
    <xf numFmtId="3" fontId="6" fillId="0" borderId="53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3" fontId="0" fillId="0" borderId="47" xfId="0" applyNumberFormat="1" applyFill="1" applyBorder="1" applyAlignment="1">
      <alignment vertical="center" wrapText="1"/>
    </xf>
    <xf numFmtId="3" fontId="0" fillId="0" borderId="53" xfId="0" applyNumberFormat="1" applyFill="1" applyBorder="1" applyAlignment="1">
      <alignment vertical="center" wrapText="1"/>
    </xf>
    <xf numFmtId="3" fontId="0" fillId="0" borderId="38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3" xfId="0" applyBorder="1" applyAlignment="1">
      <alignment horizontal="center" vertical="distributed"/>
    </xf>
    <xf numFmtId="0" fontId="0" fillId="0" borderId="54" xfId="0" applyBorder="1" applyAlignment="1">
      <alignment/>
    </xf>
    <xf numFmtId="0" fontId="0" fillId="0" borderId="38" xfId="0" applyFont="1" applyBorder="1" applyAlignment="1">
      <alignment horizontal="left" vertical="center" wrapText="1"/>
    </xf>
    <xf numFmtId="0" fontId="33" fillId="0" borderId="22" xfId="0" applyFont="1" applyBorder="1" applyAlignment="1">
      <alignment vertical="top" wrapText="1"/>
    </xf>
    <xf numFmtId="0" fontId="33" fillId="0" borderId="24" xfId="0" applyFont="1" applyBorder="1" applyAlignment="1">
      <alignment vertical="top" wrapText="1"/>
    </xf>
    <xf numFmtId="0" fontId="33" fillId="0" borderId="25" xfId="0" applyFont="1" applyBorder="1" applyAlignment="1">
      <alignment vertical="top" wrapText="1"/>
    </xf>
    <xf numFmtId="0" fontId="33" fillId="0" borderId="19" xfId="0" applyFont="1" applyBorder="1" applyAlignment="1">
      <alignment vertical="top" wrapText="1"/>
    </xf>
    <xf numFmtId="0" fontId="33" fillId="0" borderId="37" xfId="0" applyFont="1" applyBorder="1" applyAlignment="1">
      <alignment vertical="top" wrapText="1"/>
    </xf>
    <xf numFmtId="0" fontId="33" fillId="0" borderId="38" xfId="0" applyFont="1" applyBorder="1" applyAlignment="1">
      <alignment vertical="top" wrapText="1"/>
    </xf>
    <xf numFmtId="0" fontId="0" fillId="0" borderId="7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ill="1" applyBorder="1" applyAlignment="1">
      <alignment horizontal="left" wrapText="1"/>
    </xf>
    <xf numFmtId="164" fontId="3" fillId="0" borderId="18" xfId="0" applyNumberFormat="1" applyFont="1" applyFill="1" applyBorder="1" applyAlignment="1" applyProtection="1">
      <alignment horizontal="right" vertical="center" wrapText="1" indent="1"/>
      <protection/>
    </xf>
    <xf numFmtId="3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22" xfId="0" applyNumberFormat="1" applyFont="1" applyFill="1" applyBorder="1" applyAlignment="1" applyProtection="1">
      <alignment vertical="center" wrapText="1"/>
      <protection locked="0"/>
    </xf>
    <xf numFmtId="3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7" fillId="0" borderId="78" xfId="58" applyFont="1" applyFill="1" applyBorder="1" applyAlignment="1" applyProtection="1">
      <alignment horizontal="center" vertical="center" wrapText="1"/>
      <protection/>
    </xf>
    <xf numFmtId="0" fontId="7" fillId="0" borderId="79" xfId="58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right" vertical="center"/>
      <protection/>
    </xf>
    <xf numFmtId="0" fontId="5" fillId="0" borderId="22" xfId="58" applyFont="1" applyFill="1" applyBorder="1" applyAlignment="1">
      <alignment horizontal="right" vertical="center"/>
      <protection/>
    </xf>
    <xf numFmtId="164" fontId="5" fillId="0" borderId="22" xfId="58" applyNumberFormat="1" applyFont="1" applyFill="1" applyBorder="1" applyAlignment="1" applyProtection="1">
      <alignment horizontal="right" vertical="center"/>
      <protection/>
    </xf>
    <xf numFmtId="3" fontId="17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75" fillId="0" borderId="11" xfId="0" applyNumberFormat="1" applyFont="1" applyFill="1" applyBorder="1" applyAlignment="1">
      <alignment horizontal="right" vertical="center" wrapText="1"/>
    </xf>
    <xf numFmtId="3" fontId="76" fillId="0" borderId="33" xfId="58" applyNumberFormat="1" applyFont="1" applyFill="1" applyBorder="1" applyAlignment="1" applyProtection="1">
      <alignment horizontal="right" vertical="center" wrapText="1"/>
      <protection locked="0"/>
    </xf>
    <xf numFmtId="3" fontId="77" fillId="0" borderId="11" xfId="0" applyNumberFormat="1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64" xfId="0" applyFont="1" applyBorder="1" applyAlignment="1">
      <alignment horizontal="left" vertical="center" wrapText="1"/>
    </xf>
    <xf numFmtId="164" fontId="17" fillId="0" borderId="19" xfId="0" applyNumberFormat="1" applyFont="1" applyFill="1" applyBorder="1" applyAlignment="1" applyProtection="1">
      <alignment horizontal="right" vertic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4" fontId="16" fillId="0" borderId="0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center"/>
      <protection/>
    </xf>
    <xf numFmtId="164" fontId="16" fillId="0" borderId="0" xfId="58" applyNumberFormat="1" applyFont="1" applyFill="1" applyBorder="1" applyAlignment="1" applyProtection="1">
      <alignment horizontal="left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24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16" xfId="58" applyFont="1" applyFill="1" applyBorder="1" applyAlignment="1" applyProtection="1">
      <alignment horizontal="left"/>
      <protection/>
    </xf>
    <xf numFmtId="0" fontId="7" fillId="0" borderId="18" xfId="58" applyFont="1" applyFill="1" applyBorder="1" applyAlignment="1" applyProtection="1">
      <alignment horizontal="left"/>
      <protection/>
    </xf>
    <xf numFmtId="0" fontId="17" fillId="0" borderId="59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71" xfId="0" applyFont="1" applyFill="1" applyBorder="1" applyAlignment="1" applyProtection="1">
      <alignment horizontal="left" indent="1"/>
      <protection/>
    </xf>
    <xf numFmtId="0" fontId="7" fillId="0" borderId="81" xfId="0" applyFont="1" applyFill="1" applyBorder="1" applyAlignment="1" applyProtection="1">
      <alignment horizontal="left" indent="1"/>
      <protection/>
    </xf>
    <xf numFmtId="0" fontId="17" fillId="0" borderId="24" xfId="0" applyFont="1" applyFill="1" applyBorder="1" applyAlignment="1" applyProtection="1">
      <alignment horizontal="right" indent="1"/>
      <protection locked="0"/>
    </xf>
    <xf numFmtId="0" fontId="17" fillId="0" borderId="25" xfId="0" applyFont="1" applyFill="1" applyBorder="1" applyAlignment="1" applyProtection="1">
      <alignment horizontal="right" indent="1"/>
      <protection locked="0"/>
    </xf>
    <xf numFmtId="0" fontId="17" fillId="0" borderId="23" xfId="0" applyFont="1" applyFill="1" applyBorder="1" applyAlignment="1" applyProtection="1">
      <alignment horizontal="right" indent="1"/>
      <protection locked="0"/>
    </xf>
    <xf numFmtId="0" fontId="17" fillId="0" borderId="2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8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82" xfId="0" applyFont="1" applyFill="1" applyBorder="1" applyAlignment="1" applyProtection="1">
      <alignment horizontal="center"/>
      <protection/>
    </xf>
    <xf numFmtId="0" fontId="17" fillId="0" borderId="6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1" fillId="0" borderId="71" xfId="0" applyFont="1" applyFill="1" applyBorder="1" applyAlignment="1" applyProtection="1">
      <alignment horizontal="center" vertical="center" wrapText="1"/>
      <protection/>
    </xf>
    <xf numFmtId="0" fontId="32" fillId="0" borderId="71" xfId="0" applyFont="1" applyBorder="1" applyAlignment="1">
      <alignment horizontal="center" wrapText="1"/>
    </xf>
    <xf numFmtId="0" fontId="32" fillId="0" borderId="52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right" vertical="center"/>
    </xf>
    <xf numFmtId="0" fontId="31" fillId="0" borderId="75" xfId="0" applyFont="1" applyFill="1" applyBorder="1" applyAlignment="1" applyProtection="1">
      <alignment horizontal="center" vertical="center"/>
      <protection/>
    </xf>
    <xf numFmtId="0" fontId="32" fillId="0" borderId="59" xfId="0" applyFont="1" applyBorder="1" applyAlignment="1">
      <alignment vertical="center"/>
    </xf>
    <xf numFmtId="0" fontId="32" fillId="0" borderId="66" xfId="0" applyFont="1" applyBorder="1" applyAlignment="1">
      <alignment vertical="center"/>
    </xf>
    <xf numFmtId="0" fontId="32" fillId="0" borderId="85" xfId="0" applyFont="1" applyBorder="1" applyAlignment="1">
      <alignment horizontal="center" vertical="center"/>
    </xf>
    <xf numFmtId="0" fontId="32" fillId="0" borderId="86" xfId="0" applyFont="1" applyBorder="1" applyAlignment="1">
      <alignment vertical="center"/>
    </xf>
    <xf numFmtId="0" fontId="32" fillId="0" borderId="79" xfId="0" applyFont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86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16" fillId="0" borderId="86" xfId="58" applyNumberFormat="1" applyFont="1" applyFill="1" applyBorder="1" applyAlignment="1" applyProtection="1">
      <alignment horizontal="left"/>
      <protection/>
    </xf>
    <xf numFmtId="164" fontId="16" fillId="0" borderId="86" xfId="58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83" xfId="0" applyNumberFormat="1" applyFont="1" applyFill="1" applyBorder="1" applyAlignment="1" applyProtection="1">
      <alignment horizontal="center" vertical="center"/>
      <protection/>
    </xf>
    <xf numFmtId="164" fontId="7" fillId="0" borderId="56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0" fontId="17" fillId="0" borderId="5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4" xfId="59" applyFont="1" applyFill="1" applyBorder="1" applyAlignment="1" applyProtection="1">
      <alignment horizontal="left" vertical="center" indent="1"/>
      <protection/>
    </xf>
    <xf numFmtId="0" fontId="16" fillId="0" borderId="71" xfId="59" applyFont="1" applyFill="1" applyBorder="1" applyAlignment="1" applyProtection="1">
      <alignment horizontal="left" vertical="center" indent="1"/>
      <protection/>
    </xf>
    <xf numFmtId="0" fontId="16" fillId="0" borderId="52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81" xfId="0" applyFont="1" applyBorder="1" applyAlignment="1" applyProtection="1">
      <alignment horizontal="left" vertical="center" indent="2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49"/>
  <sheetViews>
    <sheetView tabSelected="1" view="pageLayout" zoomScaleNormal="120" zoomScaleSheetLayoutView="100" workbookViewId="0" topLeftCell="A1">
      <selection activeCell="G5" sqref="F5:G5"/>
    </sheetView>
  </sheetViews>
  <sheetFormatPr defaultColWidth="9.00390625" defaultRowHeight="12.75"/>
  <cols>
    <col min="1" max="1" width="9.50390625" style="340" customWidth="1"/>
    <col min="2" max="2" width="63.875" style="340" customWidth="1"/>
    <col min="3" max="3" width="16.875" style="341" customWidth="1"/>
    <col min="4" max="4" width="15.00390625" style="364" customWidth="1"/>
    <col min="5" max="6" width="14.50390625" style="364" customWidth="1"/>
    <col min="7" max="16384" width="9.375" style="364" customWidth="1"/>
  </cols>
  <sheetData>
    <row r="1" spans="1:6" ht="15.75" customHeight="1">
      <c r="A1" s="758" t="s">
        <v>15</v>
      </c>
      <c r="B1" s="758"/>
      <c r="C1" s="758"/>
      <c r="D1" s="759"/>
      <c r="E1" s="759"/>
      <c r="F1" s="759"/>
    </row>
    <row r="2" spans="1:3" ht="15.75" customHeight="1" thickBot="1">
      <c r="A2" s="760" t="s">
        <v>516</v>
      </c>
      <c r="B2" s="760"/>
      <c r="C2" s="430" t="s">
        <v>635</v>
      </c>
    </row>
    <row r="3" spans="1:6" ht="51" customHeight="1" thickBot="1">
      <c r="A3" s="14" t="s">
        <v>69</v>
      </c>
      <c r="B3" s="15" t="s">
        <v>17</v>
      </c>
      <c r="C3" s="429" t="s">
        <v>672</v>
      </c>
      <c r="D3" s="473" t="s">
        <v>673</v>
      </c>
      <c r="E3" s="466" t="s">
        <v>674</v>
      </c>
      <c r="F3" s="466" t="s">
        <v>675</v>
      </c>
    </row>
    <row r="4" spans="1:6" s="365" customFormat="1" ht="12" customHeight="1" thickBot="1">
      <c r="A4" s="431">
        <v>1</v>
      </c>
      <c r="B4" s="432">
        <v>2</v>
      </c>
      <c r="C4" s="433">
        <v>3</v>
      </c>
      <c r="D4" s="603">
        <v>4</v>
      </c>
      <c r="E4" s="604">
        <v>5</v>
      </c>
      <c r="F4" s="605"/>
    </row>
    <row r="5" spans="1:6" s="366" customFormat="1" ht="12" customHeight="1" thickBot="1">
      <c r="A5" s="12" t="s">
        <v>18</v>
      </c>
      <c r="B5" s="444" t="s">
        <v>256</v>
      </c>
      <c r="C5" s="610">
        <f>+C6+C7+C8+C9+C10+C11</f>
        <v>96881206</v>
      </c>
      <c r="D5" s="481">
        <f>+D6+D7+D8+D9+D10+D11</f>
        <v>96881206</v>
      </c>
      <c r="E5" s="481">
        <f>+E6+E7+E8+E9+E10+E11</f>
        <v>0</v>
      </c>
      <c r="F5" s="479">
        <f>+F6+F7+F8+F9+F10+F11</f>
        <v>0</v>
      </c>
    </row>
    <row r="6" spans="1:6" s="366" customFormat="1" ht="12" customHeight="1">
      <c r="A6" s="7" t="s">
        <v>100</v>
      </c>
      <c r="B6" s="441" t="s">
        <v>257</v>
      </c>
      <c r="C6" s="608">
        <f>SUM(D6:F6)</f>
        <v>19504180</v>
      </c>
      <c r="D6" s="452">
        <f>SUM('9. sz. mell'!D9)</f>
        <v>19504180</v>
      </c>
      <c r="E6" s="452">
        <f>SUM('9. sz. mell'!E9)</f>
        <v>0</v>
      </c>
      <c r="F6" s="609">
        <f>SUM('9. sz. mell'!F9)</f>
        <v>0</v>
      </c>
    </row>
    <row r="7" spans="1:6" s="366" customFormat="1" ht="12" customHeight="1">
      <c r="A7" s="6" t="s">
        <v>101</v>
      </c>
      <c r="B7" s="442" t="s">
        <v>258</v>
      </c>
      <c r="C7" s="606">
        <f aca="true" t="shared" si="0" ref="C7:C70">SUM(D7:F7)</f>
        <v>0</v>
      </c>
      <c r="D7" s="450">
        <f>SUM('9. sz. mell'!D10)</f>
        <v>0</v>
      </c>
      <c r="E7" s="450">
        <f>SUM('9. sz. mell'!E10)</f>
        <v>0</v>
      </c>
      <c r="F7" s="607">
        <f>SUM('9. sz. mell'!F10)</f>
        <v>0</v>
      </c>
    </row>
    <row r="8" spans="1:6" s="366" customFormat="1" ht="12" customHeight="1">
      <c r="A8" s="6" t="s">
        <v>102</v>
      </c>
      <c r="B8" s="442" t="s">
        <v>259</v>
      </c>
      <c r="C8" s="606">
        <f t="shared" si="0"/>
        <v>32245190</v>
      </c>
      <c r="D8" s="450">
        <f>SUM('9. sz. mell'!D11)</f>
        <v>32245190</v>
      </c>
      <c r="E8" s="450">
        <f>SUM('9. sz. mell'!E11)</f>
        <v>0</v>
      </c>
      <c r="F8" s="607">
        <f>SUM('9. sz. mell'!F11)</f>
        <v>0</v>
      </c>
    </row>
    <row r="9" spans="1:6" s="366" customFormat="1" ht="12" customHeight="1">
      <c r="A9" s="6" t="s">
        <v>103</v>
      </c>
      <c r="B9" s="442" t="s">
        <v>260</v>
      </c>
      <c r="C9" s="606">
        <f t="shared" si="0"/>
        <v>1800000</v>
      </c>
      <c r="D9" s="450">
        <f>SUM('9. sz. mell'!D12)</f>
        <v>1800000</v>
      </c>
      <c r="E9" s="450">
        <f>SUM('9. sz. mell'!E12)</f>
        <v>0</v>
      </c>
      <c r="F9" s="607">
        <f>SUM('9. sz. mell'!F12)</f>
        <v>0</v>
      </c>
    </row>
    <row r="10" spans="1:6" s="366" customFormat="1" ht="12" customHeight="1">
      <c r="A10" s="6" t="s">
        <v>152</v>
      </c>
      <c r="B10" s="442" t="s">
        <v>261</v>
      </c>
      <c r="C10" s="606">
        <f t="shared" si="0"/>
        <v>0</v>
      </c>
      <c r="D10" s="450">
        <f>SUM('9. sz. mell'!D13)</f>
        <v>0</v>
      </c>
      <c r="E10" s="450">
        <f>SUM('9. sz. mell'!E13)</f>
        <v>0</v>
      </c>
      <c r="F10" s="607">
        <f>SUM('9. sz. mell'!F13)</f>
        <v>0</v>
      </c>
    </row>
    <row r="11" spans="1:6" s="366" customFormat="1" ht="12" customHeight="1" thickBot="1">
      <c r="A11" s="8" t="s">
        <v>104</v>
      </c>
      <c r="B11" s="443" t="s">
        <v>262</v>
      </c>
      <c r="C11" s="611">
        <f t="shared" si="0"/>
        <v>43331836</v>
      </c>
      <c r="D11" s="451">
        <f>SUM('9. sz. mell'!D14)</f>
        <v>43331836</v>
      </c>
      <c r="E11" s="451">
        <f>SUM('9. sz. mell'!E14)</f>
        <v>0</v>
      </c>
      <c r="F11" s="612">
        <f>SUM('9. sz. mell'!F14)</f>
        <v>0</v>
      </c>
    </row>
    <row r="12" spans="1:6" s="366" customFormat="1" ht="12" customHeight="1" thickBot="1">
      <c r="A12" s="12" t="s">
        <v>19</v>
      </c>
      <c r="B12" s="434" t="s">
        <v>263</v>
      </c>
      <c r="C12" s="613">
        <f t="shared" si="0"/>
        <v>75006612</v>
      </c>
      <c r="D12" s="482">
        <f>SUM('9. sz. mell'!D15)</f>
        <v>75006612</v>
      </c>
      <c r="E12" s="482">
        <f>SUM('9. sz. mell'!E15)</f>
        <v>0</v>
      </c>
      <c r="F12" s="480">
        <f>SUM('9. sz. mell'!F15)</f>
        <v>0</v>
      </c>
    </row>
    <row r="13" spans="1:6" s="366" customFormat="1" ht="12" customHeight="1">
      <c r="A13" s="7" t="s">
        <v>106</v>
      </c>
      <c r="B13" s="441" t="s">
        <v>264</v>
      </c>
      <c r="C13" s="608">
        <f t="shared" si="0"/>
        <v>0</v>
      </c>
      <c r="D13" s="452">
        <f>SUM('9. sz. mell'!D16)</f>
        <v>0</v>
      </c>
      <c r="E13" s="452">
        <f>SUM('9. sz. mell'!E16)</f>
        <v>0</v>
      </c>
      <c r="F13" s="609">
        <f>SUM('9. sz. mell'!F16)</f>
        <v>0</v>
      </c>
    </row>
    <row r="14" spans="1:6" s="366" customFormat="1" ht="12" customHeight="1">
      <c r="A14" s="6" t="s">
        <v>107</v>
      </c>
      <c r="B14" s="442" t="s">
        <v>265</v>
      </c>
      <c r="C14" s="606">
        <f t="shared" si="0"/>
        <v>0</v>
      </c>
      <c r="D14" s="450">
        <f>SUM('9. sz. mell'!D17)</f>
        <v>0</v>
      </c>
      <c r="E14" s="450">
        <f>SUM('9. sz. mell'!E17)</f>
        <v>0</v>
      </c>
      <c r="F14" s="607">
        <f>SUM('9. sz. mell'!F17)</f>
        <v>0</v>
      </c>
    </row>
    <row r="15" spans="1:6" s="366" customFormat="1" ht="12" customHeight="1">
      <c r="A15" s="6" t="s">
        <v>108</v>
      </c>
      <c r="B15" s="442" t="s">
        <v>448</v>
      </c>
      <c r="C15" s="606">
        <f t="shared" si="0"/>
        <v>0</v>
      </c>
      <c r="D15" s="450">
        <f>SUM('9. sz. mell'!D18)</f>
        <v>0</v>
      </c>
      <c r="E15" s="450">
        <f>SUM('9. sz. mell'!E18)</f>
        <v>0</v>
      </c>
      <c r="F15" s="607">
        <f>SUM('9. sz. mell'!F18)</f>
        <v>0</v>
      </c>
    </row>
    <row r="16" spans="1:6" s="366" customFormat="1" ht="12" customHeight="1">
      <c r="A16" s="6" t="s">
        <v>109</v>
      </c>
      <c r="B16" s="442" t="s">
        <v>449</v>
      </c>
      <c r="C16" s="606">
        <f t="shared" si="0"/>
        <v>0</v>
      </c>
      <c r="D16" s="450">
        <f>SUM('9. sz. mell'!D19)</f>
        <v>0</v>
      </c>
      <c r="E16" s="450">
        <f>SUM('9. sz. mell'!E19)</f>
        <v>0</v>
      </c>
      <c r="F16" s="607">
        <f>SUM('9. sz. mell'!F19)</f>
        <v>0</v>
      </c>
    </row>
    <row r="17" spans="1:6" s="366" customFormat="1" ht="12" customHeight="1">
      <c r="A17" s="6" t="s">
        <v>110</v>
      </c>
      <c r="B17" s="442" t="s">
        <v>266</v>
      </c>
      <c r="C17" s="606">
        <f t="shared" si="0"/>
        <v>75006612</v>
      </c>
      <c r="D17" s="450">
        <f>SUM('9. sz. mell'!D20)</f>
        <v>75006612</v>
      </c>
      <c r="E17" s="450">
        <f>SUM('9. sz. mell'!E20)</f>
        <v>0</v>
      </c>
      <c r="F17" s="607">
        <f>SUM('9. sz. mell'!F20)</f>
        <v>0</v>
      </c>
    </row>
    <row r="18" spans="1:6" s="366" customFormat="1" ht="12" customHeight="1" thickBot="1">
      <c r="A18" s="8" t="s">
        <v>119</v>
      </c>
      <c r="B18" s="443" t="s">
        <v>267</v>
      </c>
      <c r="C18" s="611">
        <f t="shared" si="0"/>
        <v>0</v>
      </c>
      <c r="D18" s="451">
        <f>SUM('9. sz. mell'!D21)</f>
        <v>0</v>
      </c>
      <c r="E18" s="451">
        <f>SUM('9. sz. mell'!E21)</f>
        <v>0</v>
      </c>
      <c r="F18" s="612">
        <f>SUM('9. sz. mell'!F21)</f>
        <v>0</v>
      </c>
    </row>
    <row r="19" spans="1:6" s="366" customFormat="1" ht="21" customHeight="1" thickBot="1">
      <c r="A19" s="12" t="s">
        <v>20</v>
      </c>
      <c r="B19" s="444" t="s">
        <v>268</v>
      </c>
      <c r="C19" s="613">
        <f t="shared" si="0"/>
        <v>53296549</v>
      </c>
      <c r="D19" s="482">
        <f>SUM('9. sz. mell'!D22)</f>
        <v>53296549</v>
      </c>
      <c r="E19" s="482">
        <f>SUM('9. sz. mell'!E22)</f>
        <v>0</v>
      </c>
      <c r="F19" s="480">
        <f>SUM('9. sz. mell'!F22)</f>
        <v>0</v>
      </c>
    </row>
    <row r="20" spans="1:6" s="366" customFormat="1" ht="12" customHeight="1">
      <c r="A20" s="7" t="s">
        <v>89</v>
      </c>
      <c r="B20" s="441" t="s">
        <v>269</v>
      </c>
      <c r="C20" s="608">
        <f t="shared" si="0"/>
        <v>53296549</v>
      </c>
      <c r="D20" s="452">
        <f>SUM('9. sz. mell'!D23)</f>
        <v>53296549</v>
      </c>
      <c r="E20" s="452">
        <f>SUM('9. sz. mell'!E23)</f>
        <v>0</v>
      </c>
      <c r="F20" s="609">
        <f>SUM('9. sz. mell'!F23)</f>
        <v>0</v>
      </c>
    </row>
    <row r="21" spans="1:6" s="366" customFormat="1" ht="12" customHeight="1">
      <c r="A21" s="6" t="s">
        <v>90</v>
      </c>
      <c r="B21" s="442" t="s">
        <v>270</v>
      </c>
      <c r="C21" s="606">
        <f t="shared" si="0"/>
        <v>0</v>
      </c>
      <c r="D21" s="450">
        <f>SUM('9. sz. mell'!D24)</f>
        <v>0</v>
      </c>
      <c r="E21" s="450">
        <f>SUM('9. sz. mell'!E24)</f>
        <v>0</v>
      </c>
      <c r="F21" s="607">
        <f>SUM('9. sz. mell'!F24)</f>
        <v>0</v>
      </c>
    </row>
    <row r="22" spans="1:6" s="366" customFormat="1" ht="12" customHeight="1">
      <c r="A22" s="6" t="s">
        <v>91</v>
      </c>
      <c r="B22" s="442" t="s">
        <v>450</v>
      </c>
      <c r="C22" s="606">
        <f t="shared" si="0"/>
        <v>0</v>
      </c>
      <c r="D22" s="450">
        <f>SUM('9. sz. mell'!D25)</f>
        <v>0</v>
      </c>
      <c r="E22" s="450">
        <f>SUM('9. sz. mell'!E25)</f>
        <v>0</v>
      </c>
      <c r="F22" s="607">
        <f>SUM('9. sz. mell'!F25)</f>
        <v>0</v>
      </c>
    </row>
    <row r="23" spans="1:6" s="366" customFormat="1" ht="12" customHeight="1">
      <c r="A23" s="6" t="s">
        <v>92</v>
      </c>
      <c r="B23" s="442" t="s">
        <v>451</v>
      </c>
      <c r="C23" s="606">
        <f t="shared" si="0"/>
        <v>0</v>
      </c>
      <c r="D23" s="450">
        <f>SUM('9. sz. mell'!D26)</f>
        <v>0</v>
      </c>
      <c r="E23" s="450">
        <f>SUM('9. sz. mell'!E26)</f>
        <v>0</v>
      </c>
      <c r="F23" s="607">
        <f>SUM('9. sz. mell'!F26)</f>
        <v>0</v>
      </c>
    </row>
    <row r="24" spans="1:6" s="366" customFormat="1" ht="12" customHeight="1">
      <c r="A24" s="6" t="s">
        <v>173</v>
      </c>
      <c r="B24" s="442" t="s">
        <v>271</v>
      </c>
      <c r="C24" s="606">
        <f t="shared" si="0"/>
        <v>0</v>
      </c>
      <c r="D24" s="450">
        <f>SUM('9. sz. mell'!D27)</f>
        <v>0</v>
      </c>
      <c r="E24" s="450">
        <f>SUM('9. sz. mell'!E27)</f>
        <v>0</v>
      </c>
      <c r="F24" s="607">
        <f>SUM('9. sz. mell'!F27)</f>
        <v>0</v>
      </c>
    </row>
    <row r="25" spans="1:6" s="366" customFormat="1" ht="12" customHeight="1" thickBot="1">
      <c r="A25" s="8" t="s">
        <v>174</v>
      </c>
      <c r="B25" s="443" t="s">
        <v>272</v>
      </c>
      <c r="C25" s="611">
        <f t="shared" si="0"/>
        <v>0</v>
      </c>
      <c r="D25" s="451">
        <f>SUM('9. sz. mell'!D28)</f>
        <v>0</v>
      </c>
      <c r="E25" s="451">
        <f>SUM('9. sz. mell'!E28)</f>
        <v>0</v>
      </c>
      <c r="F25" s="612">
        <f>SUM('9. sz. mell'!F28)</f>
        <v>0</v>
      </c>
    </row>
    <row r="26" spans="1:6" s="366" customFormat="1" ht="12" customHeight="1" thickBot="1">
      <c r="A26" s="12" t="s">
        <v>175</v>
      </c>
      <c r="B26" s="444" t="s">
        <v>273</v>
      </c>
      <c r="C26" s="613">
        <f t="shared" si="0"/>
        <v>9300000</v>
      </c>
      <c r="D26" s="482">
        <f>SUM('9. sz. mell'!D29)</f>
        <v>9300000</v>
      </c>
      <c r="E26" s="482">
        <f>SUM('9. sz. mell'!E29)</f>
        <v>0</v>
      </c>
      <c r="F26" s="480">
        <f>SUM('9. sz. mell'!F29)</f>
        <v>0</v>
      </c>
    </row>
    <row r="27" spans="1:6" s="366" customFormat="1" ht="12" customHeight="1">
      <c r="A27" s="7" t="s">
        <v>274</v>
      </c>
      <c r="B27" s="441" t="s">
        <v>280</v>
      </c>
      <c r="C27" s="608">
        <f t="shared" si="0"/>
        <v>7500000</v>
      </c>
      <c r="D27" s="452">
        <f>SUM('9. sz. mell'!D30)</f>
        <v>7500000</v>
      </c>
      <c r="E27" s="452">
        <f>SUM('9. sz. mell'!E30)</f>
        <v>0</v>
      </c>
      <c r="F27" s="609">
        <f>SUM('9. sz. mell'!F30)</f>
        <v>0</v>
      </c>
    </row>
    <row r="28" spans="1:6" s="366" customFormat="1" ht="12" customHeight="1">
      <c r="A28" s="6" t="s">
        <v>275</v>
      </c>
      <c r="B28" s="442" t="s">
        <v>281</v>
      </c>
      <c r="C28" s="606">
        <f t="shared" si="0"/>
        <v>1500000</v>
      </c>
      <c r="D28" s="450">
        <f>SUM('9. sz. mell'!D31)</f>
        <v>1500000</v>
      </c>
      <c r="E28" s="450">
        <f>SUM('9. sz. mell'!E31)</f>
        <v>0</v>
      </c>
      <c r="F28" s="607">
        <f>SUM('9. sz. mell'!F31)</f>
        <v>0</v>
      </c>
    </row>
    <row r="29" spans="1:6" s="366" customFormat="1" ht="12" customHeight="1">
      <c r="A29" s="6" t="s">
        <v>276</v>
      </c>
      <c r="B29" s="442" t="s">
        <v>282</v>
      </c>
      <c r="C29" s="606">
        <f t="shared" si="0"/>
        <v>6000000</v>
      </c>
      <c r="D29" s="450">
        <f>SUM('9. sz. mell'!D32)</f>
        <v>6000000</v>
      </c>
      <c r="E29" s="450">
        <f>SUM('9. sz. mell'!E32)</f>
        <v>0</v>
      </c>
      <c r="F29" s="607">
        <f>SUM('9. sz. mell'!F32)</f>
        <v>0</v>
      </c>
    </row>
    <row r="30" spans="1:6" s="366" customFormat="1" ht="12" customHeight="1">
      <c r="A30" s="6" t="s">
        <v>277</v>
      </c>
      <c r="B30" s="442" t="s">
        <v>283</v>
      </c>
      <c r="C30" s="606">
        <f t="shared" si="0"/>
        <v>1600000</v>
      </c>
      <c r="D30" s="450">
        <f>SUM('9. sz. mell'!D33)</f>
        <v>1600000</v>
      </c>
      <c r="E30" s="450">
        <f>SUM('9. sz. mell'!E33)</f>
        <v>0</v>
      </c>
      <c r="F30" s="607">
        <f>SUM('9. sz. mell'!F33)</f>
        <v>0</v>
      </c>
    </row>
    <row r="31" spans="1:6" s="366" customFormat="1" ht="12" customHeight="1">
      <c r="A31" s="6" t="s">
        <v>278</v>
      </c>
      <c r="B31" s="442" t="s">
        <v>284</v>
      </c>
      <c r="C31" s="606">
        <f t="shared" si="0"/>
        <v>0</v>
      </c>
      <c r="D31" s="450">
        <f>SUM('9. sz. mell'!D34)</f>
        <v>0</v>
      </c>
      <c r="E31" s="450">
        <f>SUM('9. sz. mell'!E34)</f>
        <v>0</v>
      </c>
      <c r="F31" s="607">
        <f>SUM('9. sz. mell'!F34)</f>
        <v>0</v>
      </c>
    </row>
    <row r="32" spans="1:6" s="366" customFormat="1" ht="12" customHeight="1" thickBot="1">
      <c r="A32" s="8" t="s">
        <v>279</v>
      </c>
      <c r="B32" s="443" t="s">
        <v>285</v>
      </c>
      <c r="C32" s="611">
        <f t="shared" si="0"/>
        <v>200000</v>
      </c>
      <c r="D32" s="451">
        <f>SUM('9. sz. mell'!D35)</f>
        <v>200000</v>
      </c>
      <c r="E32" s="451">
        <f>SUM('9. sz. mell'!E35)</f>
        <v>0</v>
      </c>
      <c r="F32" s="612">
        <f>SUM('9. sz. mell'!F35)</f>
        <v>0</v>
      </c>
    </row>
    <row r="33" spans="1:6" s="366" customFormat="1" ht="12" customHeight="1" thickBot="1">
      <c r="A33" s="12" t="s">
        <v>22</v>
      </c>
      <c r="B33" s="444" t="s">
        <v>286</v>
      </c>
      <c r="C33" s="613">
        <f t="shared" si="0"/>
        <v>11219600</v>
      </c>
      <c r="D33" s="482">
        <f>SUM('9. sz. mell'!D36)</f>
        <v>10419600</v>
      </c>
      <c r="E33" s="482">
        <f>SUM('9. sz. mell'!E36)</f>
        <v>800000</v>
      </c>
      <c r="F33" s="480">
        <f>SUM('9. sz. mell'!F36)</f>
        <v>0</v>
      </c>
    </row>
    <row r="34" spans="1:6" s="366" customFormat="1" ht="12" customHeight="1">
      <c r="A34" s="7" t="s">
        <v>93</v>
      </c>
      <c r="B34" s="441" t="s">
        <v>289</v>
      </c>
      <c r="C34" s="608">
        <f t="shared" si="0"/>
        <v>2000000</v>
      </c>
      <c r="D34" s="452">
        <f>SUM('9. sz. mell'!D37)</f>
        <v>2000000</v>
      </c>
      <c r="E34" s="452">
        <f>SUM('9. sz. mell'!E37)</f>
        <v>0</v>
      </c>
      <c r="F34" s="609">
        <f>SUM('9. sz. mell'!F37)</f>
        <v>0</v>
      </c>
    </row>
    <row r="35" spans="1:6" s="366" customFormat="1" ht="12" customHeight="1">
      <c r="A35" s="6" t="s">
        <v>94</v>
      </c>
      <c r="B35" s="442" t="s">
        <v>290</v>
      </c>
      <c r="C35" s="606">
        <f t="shared" si="0"/>
        <v>3730000</v>
      </c>
      <c r="D35" s="450">
        <f>SUM('9. sz. mell'!D38)</f>
        <v>2930000</v>
      </c>
      <c r="E35" s="450">
        <f>SUM('9. sz. mell'!E38)</f>
        <v>800000</v>
      </c>
      <c r="F35" s="607">
        <f>SUM('9. sz. mell'!F38)</f>
        <v>0</v>
      </c>
    </row>
    <row r="36" spans="1:6" s="366" customFormat="1" ht="12" customHeight="1">
      <c r="A36" s="6" t="s">
        <v>95</v>
      </c>
      <c r="B36" s="442" t="s">
        <v>291</v>
      </c>
      <c r="C36" s="606">
        <f t="shared" si="0"/>
        <v>0</v>
      </c>
      <c r="D36" s="450">
        <f>SUM('9. sz. mell'!D39)</f>
        <v>0</v>
      </c>
      <c r="E36" s="450">
        <f>SUM('9. sz. mell'!E39)</f>
        <v>0</v>
      </c>
      <c r="F36" s="607">
        <f>SUM('9. sz. mell'!F39)</f>
        <v>0</v>
      </c>
    </row>
    <row r="37" spans="1:6" s="366" customFormat="1" ht="12" customHeight="1">
      <c r="A37" s="6" t="s">
        <v>177</v>
      </c>
      <c r="B37" s="442" t="s">
        <v>292</v>
      </c>
      <c r="C37" s="606">
        <f t="shared" si="0"/>
        <v>0</v>
      </c>
      <c r="D37" s="450">
        <f>SUM('9. sz. mell'!D40)</f>
        <v>0</v>
      </c>
      <c r="E37" s="450">
        <f>SUM('9. sz. mell'!E40)</f>
        <v>0</v>
      </c>
      <c r="F37" s="607">
        <f>SUM('9. sz. mell'!F40)</f>
        <v>0</v>
      </c>
    </row>
    <row r="38" spans="1:6" s="366" customFormat="1" ht="12" customHeight="1">
      <c r="A38" s="6" t="s">
        <v>178</v>
      </c>
      <c r="B38" s="442" t="s">
        <v>293</v>
      </c>
      <c r="C38" s="606">
        <f t="shared" si="0"/>
        <v>3000000</v>
      </c>
      <c r="D38" s="450">
        <f>SUM('9. sz. mell'!D41)</f>
        <v>3000000</v>
      </c>
      <c r="E38" s="450">
        <f>SUM('9. sz. mell'!E41)</f>
        <v>0</v>
      </c>
      <c r="F38" s="607">
        <f>SUM('9. sz. mell'!F41)</f>
        <v>0</v>
      </c>
    </row>
    <row r="39" spans="1:6" s="366" customFormat="1" ht="12" customHeight="1">
      <c r="A39" s="6" t="s">
        <v>179</v>
      </c>
      <c r="B39" s="442" t="s">
        <v>294</v>
      </c>
      <c r="C39" s="606">
        <f t="shared" si="0"/>
        <v>2489600</v>
      </c>
      <c r="D39" s="450">
        <f>SUM('9. sz. mell'!D42)</f>
        <v>2489600</v>
      </c>
      <c r="E39" s="450">
        <f>SUM('9. sz. mell'!E42)</f>
        <v>0</v>
      </c>
      <c r="F39" s="607">
        <f>SUM('9. sz. mell'!F42)</f>
        <v>0</v>
      </c>
    </row>
    <row r="40" spans="1:6" s="366" customFormat="1" ht="12" customHeight="1">
      <c r="A40" s="6" t="s">
        <v>180</v>
      </c>
      <c r="B40" s="442" t="s">
        <v>295</v>
      </c>
      <c r="C40" s="606">
        <f t="shared" si="0"/>
        <v>0</v>
      </c>
      <c r="D40" s="450">
        <f>SUM('9. sz. mell'!D43)</f>
        <v>0</v>
      </c>
      <c r="E40" s="450">
        <f>SUM('9. sz. mell'!E43)</f>
        <v>0</v>
      </c>
      <c r="F40" s="607">
        <f>SUM('9. sz. mell'!F43)</f>
        <v>0</v>
      </c>
    </row>
    <row r="41" spans="1:6" s="366" customFormat="1" ht="12" customHeight="1">
      <c r="A41" s="6" t="s">
        <v>181</v>
      </c>
      <c r="B41" s="442" t="s">
        <v>296</v>
      </c>
      <c r="C41" s="606">
        <f t="shared" si="0"/>
        <v>0</v>
      </c>
      <c r="D41" s="450">
        <f>SUM('9. sz. mell'!D44)</f>
        <v>0</v>
      </c>
      <c r="E41" s="450">
        <f>SUM('9. sz. mell'!E44)</f>
        <v>0</v>
      </c>
      <c r="F41" s="607">
        <f>SUM('9. sz. mell'!F44)</f>
        <v>0</v>
      </c>
    </row>
    <row r="42" spans="1:6" s="366" customFormat="1" ht="12" customHeight="1">
      <c r="A42" s="6" t="s">
        <v>287</v>
      </c>
      <c r="B42" s="442" t="s">
        <v>297</v>
      </c>
      <c r="C42" s="606">
        <f t="shared" si="0"/>
        <v>0</v>
      </c>
      <c r="D42" s="450">
        <f>SUM('9. sz. mell'!D45)</f>
        <v>0</v>
      </c>
      <c r="E42" s="450">
        <f>SUM('9. sz. mell'!E45)</f>
        <v>0</v>
      </c>
      <c r="F42" s="607">
        <f>SUM('9. sz. mell'!F45)</f>
        <v>0</v>
      </c>
    </row>
    <row r="43" spans="1:6" s="366" customFormat="1" ht="12" customHeight="1" thickBot="1">
      <c r="A43" s="8" t="s">
        <v>288</v>
      </c>
      <c r="B43" s="443" t="s">
        <v>298</v>
      </c>
      <c r="C43" s="611">
        <f t="shared" si="0"/>
        <v>0</v>
      </c>
      <c r="D43" s="451">
        <f>SUM('9. sz. mell'!D46)</f>
        <v>0</v>
      </c>
      <c r="E43" s="451">
        <f>SUM('9. sz. mell'!E46)</f>
        <v>0</v>
      </c>
      <c r="F43" s="612">
        <f>SUM('9. sz. mell'!F46)</f>
        <v>0</v>
      </c>
    </row>
    <row r="44" spans="1:6" s="366" customFormat="1" ht="12" customHeight="1" thickBot="1">
      <c r="A44" s="12" t="s">
        <v>23</v>
      </c>
      <c r="B44" s="444" t="s">
        <v>299</v>
      </c>
      <c r="C44" s="613">
        <f t="shared" si="0"/>
        <v>5000000</v>
      </c>
      <c r="D44" s="482">
        <f>SUM('9. sz. mell'!D47)</f>
        <v>5000000</v>
      </c>
      <c r="E44" s="482">
        <f>SUM('9. sz. mell'!E47)</f>
        <v>0</v>
      </c>
      <c r="F44" s="480">
        <f>SUM('9. sz. mell'!F47)</f>
        <v>0</v>
      </c>
    </row>
    <row r="45" spans="1:6" s="366" customFormat="1" ht="12" customHeight="1">
      <c r="A45" s="7" t="s">
        <v>96</v>
      </c>
      <c r="B45" s="441" t="s">
        <v>303</v>
      </c>
      <c r="C45" s="608">
        <f t="shared" si="0"/>
        <v>0</v>
      </c>
      <c r="D45" s="452">
        <f>SUM('9. sz. mell'!D48)</f>
        <v>0</v>
      </c>
      <c r="E45" s="452">
        <f>SUM('9. sz. mell'!E48)</f>
        <v>0</v>
      </c>
      <c r="F45" s="609">
        <f>SUM('9. sz. mell'!F48)</f>
        <v>0</v>
      </c>
    </row>
    <row r="46" spans="1:6" s="366" customFormat="1" ht="12" customHeight="1">
      <c r="A46" s="6" t="s">
        <v>97</v>
      </c>
      <c r="B46" s="442" t="s">
        <v>304</v>
      </c>
      <c r="C46" s="606">
        <f t="shared" si="0"/>
        <v>5000000</v>
      </c>
      <c r="D46" s="450">
        <f>SUM('9. sz. mell'!D49)</f>
        <v>5000000</v>
      </c>
      <c r="E46" s="450">
        <f>SUM('9. sz. mell'!E49)</f>
        <v>0</v>
      </c>
      <c r="F46" s="607">
        <f>SUM('9. sz. mell'!F49)</f>
        <v>0</v>
      </c>
    </row>
    <row r="47" spans="1:6" s="366" customFormat="1" ht="12" customHeight="1">
      <c r="A47" s="6" t="s">
        <v>300</v>
      </c>
      <c r="B47" s="442" t="s">
        <v>305</v>
      </c>
      <c r="C47" s="606">
        <f t="shared" si="0"/>
        <v>0</v>
      </c>
      <c r="D47" s="450">
        <f>SUM('9. sz. mell'!D50)</f>
        <v>0</v>
      </c>
      <c r="E47" s="450">
        <f>SUM('9. sz. mell'!E50)</f>
        <v>0</v>
      </c>
      <c r="F47" s="607">
        <f>SUM('9. sz. mell'!F50)</f>
        <v>0</v>
      </c>
    </row>
    <row r="48" spans="1:6" s="366" customFormat="1" ht="12" customHeight="1">
      <c r="A48" s="6" t="s">
        <v>301</v>
      </c>
      <c r="B48" s="442" t="s">
        <v>306</v>
      </c>
      <c r="C48" s="606">
        <f t="shared" si="0"/>
        <v>0</v>
      </c>
      <c r="D48" s="450">
        <f>SUM('9. sz. mell'!D51)</f>
        <v>0</v>
      </c>
      <c r="E48" s="450">
        <f>SUM('9. sz. mell'!E51)</f>
        <v>0</v>
      </c>
      <c r="F48" s="607">
        <f>SUM('9. sz. mell'!F51)</f>
        <v>0</v>
      </c>
    </row>
    <row r="49" spans="1:6" s="366" customFormat="1" ht="12" customHeight="1" thickBot="1">
      <c r="A49" s="8" t="s">
        <v>302</v>
      </c>
      <c r="B49" s="443" t="s">
        <v>307</v>
      </c>
      <c r="C49" s="611">
        <f t="shared" si="0"/>
        <v>0</v>
      </c>
      <c r="D49" s="451">
        <f>SUM('9. sz. mell'!D52)</f>
        <v>0</v>
      </c>
      <c r="E49" s="451">
        <f>SUM('9. sz. mell'!E52)</f>
        <v>0</v>
      </c>
      <c r="F49" s="612">
        <f>SUM('9. sz. mell'!F52)</f>
        <v>0</v>
      </c>
    </row>
    <row r="50" spans="1:6" s="366" customFormat="1" ht="12" customHeight="1" thickBot="1">
      <c r="A50" s="12" t="s">
        <v>182</v>
      </c>
      <c r="B50" s="444" t="s">
        <v>308</v>
      </c>
      <c r="C50" s="613">
        <f t="shared" si="0"/>
        <v>24000</v>
      </c>
      <c r="D50" s="482">
        <f>SUM('9. sz. mell'!D53)</f>
        <v>24000</v>
      </c>
      <c r="E50" s="482">
        <f>SUM('9. sz. mell'!E53)</f>
        <v>0</v>
      </c>
      <c r="F50" s="480">
        <f>SUM('9. sz. mell'!F53)</f>
        <v>0</v>
      </c>
    </row>
    <row r="51" spans="1:6" s="366" customFormat="1" ht="12" customHeight="1">
      <c r="A51" s="7" t="s">
        <v>98</v>
      </c>
      <c r="B51" s="441" t="s">
        <v>309</v>
      </c>
      <c r="C51" s="608">
        <f t="shared" si="0"/>
        <v>0</v>
      </c>
      <c r="D51" s="452">
        <f>SUM('9. sz. mell'!D54)</f>
        <v>0</v>
      </c>
      <c r="E51" s="452">
        <f>SUM('9. sz. mell'!E54)</f>
        <v>0</v>
      </c>
      <c r="F51" s="609">
        <f>SUM('9. sz. mell'!F54)</f>
        <v>0</v>
      </c>
    </row>
    <row r="52" spans="1:6" s="366" customFormat="1" ht="12" customHeight="1">
      <c r="A52" s="6" t="s">
        <v>99</v>
      </c>
      <c r="B52" s="442" t="s">
        <v>452</v>
      </c>
      <c r="C52" s="606">
        <f t="shared" si="0"/>
        <v>0</v>
      </c>
      <c r="D52" s="450">
        <f>SUM('9. sz. mell'!D55)</f>
        <v>0</v>
      </c>
      <c r="E52" s="450">
        <f>SUM('9. sz. mell'!E55)</f>
        <v>0</v>
      </c>
      <c r="F52" s="607">
        <f>SUM('9. sz. mell'!F55)</f>
        <v>0</v>
      </c>
    </row>
    <row r="53" spans="1:6" s="366" customFormat="1" ht="12" customHeight="1">
      <c r="A53" s="6" t="s">
        <v>312</v>
      </c>
      <c r="B53" s="442" t="s">
        <v>310</v>
      </c>
      <c r="C53" s="606">
        <f t="shared" si="0"/>
        <v>24000</v>
      </c>
      <c r="D53" s="450">
        <f>SUM('9. sz. mell'!D56)</f>
        <v>24000</v>
      </c>
      <c r="E53" s="450">
        <f>SUM('9. sz. mell'!E56)</f>
        <v>0</v>
      </c>
      <c r="F53" s="607">
        <f>SUM('9. sz. mell'!F56)</f>
        <v>0</v>
      </c>
    </row>
    <row r="54" spans="1:6" s="366" customFormat="1" ht="12" customHeight="1" thickBot="1">
      <c r="A54" s="8" t="s">
        <v>313</v>
      </c>
      <c r="B54" s="443" t="s">
        <v>311</v>
      </c>
      <c r="C54" s="611">
        <f t="shared" si="0"/>
        <v>0</v>
      </c>
      <c r="D54" s="451">
        <f>SUM('9. sz. mell'!D57)</f>
        <v>0</v>
      </c>
      <c r="E54" s="451">
        <f>SUM('9. sz. mell'!E57)</f>
        <v>0</v>
      </c>
      <c r="F54" s="612">
        <f>SUM('9. sz. mell'!F57)</f>
        <v>0</v>
      </c>
    </row>
    <row r="55" spans="1:6" s="366" customFormat="1" ht="12" customHeight="1" thickBot="1">
      <c r="A55" s="12" t="s">
        <v>25</v>
      </c>
      <c r="B55" s="434" t="s">
        <v>314</v>
      </c>
      <c r="C55" s="613">
        <f t="shared" si="0"/>
        <v>0</v>
      </c>
      <c r="D55" s="482">
        <f>SUM('9. sz. mell'!D58)</f>
        <v>0</v>
      </c>
      <c r="E55" s="482">
        <f>SUM('9. sz. mell'!E58)</f>
        <v>0</v>
      </c>
      <c r="F55" s="480">
        <f>SUM('9. sz. mell'!F58)</f>
        <v>0</v>
      </c>
    </row>
    <row r="56" spans="1:6" s="366" customFormat="1" ht="12" customHeight="1">
      <c r="A56" s="7" t="s">
        <v>183</v>
      </c>
      <c r="B56" s="441" t="s">
        <v>316</v>
      </c>
      <c r="C56" s="608">
        <f t="shared" si="0"/>
        <v>0</v>
      </c>
      <c r="D56" s="452">
        <f>SUM('9. sz. mell'!D59)</f>
        <v>0</v>
      </c>
      <c r="E56" s="452">
        <f>SUM('9. sz. mell'!E59)</f>
        <v>0</v>
      </c>
      <c r="F56" s="609">
        <f>SUM('9. sz. mell'!F59)</f>
        <v>0</v>
      </c>
    </row>
    <row r="57" spans="1:6" s="366" customFormat="1" ht="12" customHeight="1">
      <c r="A57" s="6" t="s">
        <v>184</v>
      </c>
      <c r="B57" s="442" t="s">
        <v>453</v>
      </c>
      <c r="C57" s="606">
        <f t="shared" si="0"/>
        <v>0</v>
      </c>
      <c r="D57" s="450">
        <f>SUM('9. sz. mell'!D60)</f>
        <v>0</v>
      </c>
      <c r="E57" s="450">
        <f>SUM('9. sz. mell'!E60)</f>
        <v>0</v>
      </c>
      <c r="F57" s="607">
        <f>SUM('9. sz. mell'!F60)</f>
        <v>0</v>
      </c>
    </row>
    <row r="58" spans="1:6" s="366" customFormat="1" ht="12" customHeight="1">
      <c r="A58" s="6" t="s">
        <v>232</v>
      </c>
      <c r="B58" s="442" t="s">
        <v>317</v>
      </c>
      <c r="C58" s="606">
        <f t="shared" si="0"/>
        <v>0</v>
      </c>
      <c r="D58" s="450">
        <f>SUM('9. sz. mell'!D61)</f>
        <v>0</v>
      </c>
      <c r="E58" s="450">
        <f>SUM('9. sz. mell'!E61)</f>
        <v>0</v>
      </c>
      <c r="F58" s="607">
        <f>SUM('9. sz. mell'!F61)</f>
        <v>0</v>
      </c>
    </row>
    <row r="59" spans="1:6" s="366" customFormat="1" ht="12" customHeight="1" thickBot="1">
      <c r="A59" s="8" t="s">
        <v>315</v>
      </c>
      <c r="B59" s="443" t="s">
        <v>318</v>
      </c>
      <c r="C59" s="611">
        <f t="shared" si="0"/>
        <v>0</v>
      </c>
      <c r="D59" s="451">
        <f>SUM('9. sz. mell'!D62)</f>
        <v>0</v>
      </c>
      <c r="E59" s="451">
        <f>SUM('9. sz. mell'!E62)</f>
        <v>0</v>
      </c>
      <c r="F59" s="612">
        <f>SUM('9. sz. mell'!F62)</f>
        <v>0</v>
      </c>
    </row>
    <row r="60" spans="1:6" s="366" customFormat="1" ht="12" customHeight="1" thickBot="1">
      <c r="A60" s="12" t="s">
        <v>26</v>
      </c>
      <c r="B60" s="444" t="s">
        <v>319</v>
      </c>
      <c r="C60" s="613">
        <f t="shared" si="0"/>
        <v>250727967</v>
      </c>
      <c r="D60" s="482">
        <f>SUM('9. sz. mell'!D63)</f>
        <v>249927967</v>
      </c>
      <c r="E60" s="482">
        <f>SUM('9. sz. mell'!E63)</f>
        <v>800000</v>
      </c>
      <c r="F60" s="480">
        <f>SUM('9. sz. mell'!F63)</f>
        <v>0</v>
      </c>
    </row>
    <row r="61" spans="1:6" s="366" customFormat="1" ht="12" customHeight="1" thickBot="1">
      <c r="A61" s="367" t="s">
        <v>320</v>
      </c>
      <c r="B61" s="434" t="s">
        <v>321</v>
      </c>
      <c r="C61" s="613">
        <f t="shared" si="0"/>
        <v>8400000</v>
      </c>
      <c r="D61" s="482">
        <f>SUM('9. sz. mell'!D64)</f>
        <v>8400000</v>
      </c>
      <c r="E61" s="482">
        <f>SUM('9. sz. mell'!E64)</f>
        <v>0</v>
      </c>
      <c r="F61" s="480">
        <f>SUM('9. sz. mell'!F64)</f>
        <v>0</v>
      </c>
    </row>
    <row r="62" spans="1:6" s="366" customFormat="1" ht="12" customHeight="1">
      <c r="A62" s="7" t="s">
        <v>353</v>
      </c>
      <c r="B62" s="441" t="s">
        <v>322</v>
      </c>
      <c r="C62" s="608">
        <f t="shared" si="0"/>
        <v>0</v>
      </c>
      <c r="D62" s="452">
        <f>SUM('9. sz. mell'!D65)</f>
        <v>0</v>
      </c>
      <c r="E62" s="452">
        <f>SUM('9. sz. mell'!E65)</f>
        <v>0</v>
      </c>
      <c r="F62" s="609">
        <f>SUM('9. sz. mell'!F65)</f>
        <v>0</v>
      </c>
    </row>
    <row r="63" spans="1:6" s="366" customFormat="1" ht="12" customHeight="1">
      <c r="A63" s="6" t="s">
        <v>362</v>
      </c>
      <c r="B63" s="442" t="s">
        <v>323</v>
      </c>
      <c r="C63" s="606">
        <f t="shared" si="0"/>
        <v>8400000</v>
      </c>
      <c r="D63" s="450">
        <f>SUM('9. sz. mell'!D66)</f>
        <v>8400000</v>
      </c>
      <c r="E63" s="450">
        <f>SUM('9. sz. mell'!E66)</f>
        <v>0</v>
      </c>
      <c r="F63" s="607">
        <f>SUM('9. sz. mell'!F66)</f>
        <v>0</v>
      </c>
    </row>
    <row r="64" spans="1:6" s="366" customFormat="1" ht="12" customHeight="1" thickBot="1">
      <c r="A64" s="8" t="s">
        <v>363</v>
      </c>
      <c r="B64" s="445" t="s">
        <v>324</v>
      </c>
      <c r="C64" s="611">
        <f t="shared" si="0"/>
        <v>0</v>
      </c>
      <c r="D64" s="451">
        <f>SUM('9. sz. mell'!D67)</f>
        <v>0</v>
      </c>
      <c r="E64" s="451">
        <f>SUM('9. sz. mell'!E67)</f>
        <v>0</v>
      </c>
      <c r="F64" s="612">
        <f>SUM('9. sz. mell'!F67)</f>
        <v>0</v>
      </c>
    </row>
    <row r="65" spans="1:6" s="366" customFormat="1" ht="12" customHeight="1" thickBot="1">
      <c r="A65" s="367" t="s">
        <v>325</v>
      </c>
      <c r="B65" s="434" t="s">
        <v>326</v>
      </c>
      <c r="C65" s="613">
        <f t="shared" si="0"/>
        <v>0</v>
      </c>
      <c r="D65" s="482">
        <f>SUM('9. sz. mell'!D68)</f>
        <v>0</v>
      </c>
      <c r="E65" s="482">
        <f>SUM('9. sz. mell'!E68)</f>
        <v>0</v>
      </c>
      <c r="F65" s="480">
        <f>SUM('9. sz. mell'!F68)</f>
        <v>0</v>
      </c>
    </row>
    <row r="66" spans="1:6" s="366" customFormat="1" ht="12" customHeight="1">
      <c r="A66" s="7" t="s">
        <v>153</v>
      </c>
      <c r="B66" s="441" t="s">
        <v>327</v>
      </c>
      <c r="C66" s="608">
        <f t="shared" si="0"/>
        <v>0</v>
      </c>
      <c r="D66" s="452">
        <f>SUM('9. sz. mell'!D69)</f>
        <v>0</v>
      </c>
      <c r="E66" s="452">
        <f>SUM('9. sz. mell'!E69)</f>
        <v>0</v>
      </c>
      <c r="F66" s="609">
        <f>SUM('9. sz. mell'!F69)</f>
        <v>0</v>
      </c>
    </row>
    <row r="67" spans="1:6" s="366" customFormat="1" ht="12" customHeight="1">
      <c r="A67" s="6" t="s">
        <v>154</v>
      </c>
      <c r="B67" s="442" t="s">
        <v>328</v>
      </c>
      <c r="C67" s="606">
        <f t="shared" si="0"/>
        <v>0</v>
      </c>
      <c r="D67" s="450">
        <f>SUM('9. sz. mell'!D70)</f>
        <v>0</v>
      </c>
      <c r="E67" s="450">
        <f>SUM('9. sz. mell'!E70)</f>
        <v>0</v>
      </c>
      <c r="F67" s="607">
        <f>SUM('9. sz. mell'!F70)</f>
        <v>0</v>
      </c>
    </row>
    <row r="68" spans="1:6" s="366" customFormat="1" ht="12" customHeight="1">
      <c r="A68" s="6" t="s">
        <v>354</v>
      </c>
      <c r="B68" s="442" t="s">
        <v>329</v>
      </c>
      <c r="C68" s="606">
        <f t="shared" si="0"/>
        <v>0</v>
      </c>
      <c r="D68" s="450">
        <f>SUM('9. sz. mell'!D71)</f>
        <v>0</v>
      </c>
      <c r="E68" s="450">
        <f>SUM('9. sz. mell'!E71)</f>
        <v>0</v>
      </c>
      <c r="F68" s="607">
        <f>SUM('9. sz. mell'!F71)</f>
        <v>0</v>
      </c>
    </row>
    <row r="69" spans="1:6" s="366" customFormat="1" ht="12" customHeight="1" thickBot="1">
      <c r="A69" s="8" t="s">
        <v>355</v>
      </c>
      <c r="B69" s="443" t="s">
        <v>330</v>
      </c>
      <c r="C69" s="611">
        <f t="shared" si="0"/>
        <v>0</v>
      </c>
      <c r="D69" s="451">
        <f>SUM('9. sz. mell'!D72)</f>
        <v>0</v>
      </c>
      <c r="E69" s="451">
        <f>SUM('9. sz. mell'!E72)</f>
        <v>0</v>
      </c>
      <c r="F69" s="612">
        <f>SUM('9. sz. mell'!F72)</f>
        <v>0</v>
      </c>
    </row>
    <row r="70" spans="1:6" s="366" customFormat="1" ht="12" customHeight="1" thickBot="1">
      <c r="A70" s="367" t="s">
        <v>331</v>
      </c>
      <c r="B70" s="434" t="s">
        <v>332</v>
      </c>
      <c r="C70" s="613">
        <f t="shared" si="0"/>
        <v>51007256</v>
      </c>
      <c r="D70" s="482">
        <f>SUM('9. sz. mell'!D73)</f>
        <v>51007256</v>
      </c>
      <c r="E70" s="482">
        <f>SUM('9. sz. mell'!E73)</f>
        <v>0</v>
      </c>
      <c r="F70" s="480">
        <f>SUM('9. sz. mell'!F73)</f>
        <v>0</v>
      </c>
    </row>
    <row r="71" spans="1:6" s="366" customFormat="1" ht="12" customHeight="1">
      <c r="A71" s="7" t="s">
        <v>356</v>
      </c>
      <c r="B71" s="441" t="s">
        <v>333</v>
      </c>
      <c r="C71" s="608">
        <f aca="true" t="shared" si="1" ref="C71:C84">SUM(D71:F71)</f>
        <v>51007256</v>
      </c>
      <c r="D71" s="452">
        <f>SUM('9. sz. mell'!D74)</f>
        <v>51007256</v>
      </c>
      <c r="E71" s="452">
        <f>SUM('9. sz. mell'!E74)</f>
        <v>0</v>
      </c>
      <c r="F71" s="609">
        <f>SUM('9. sz. mell'!F74)</f>
        <v>0</v>
      </c>
    </row>
    <row r="72" spans="1:6" s="366" customFormat="1" ht="12" customHeight="1" thickBot="1">
      <c r="A72" s="8" t="s">
        <v>357</v>
      </c>
      <c r="B72" s="443" t="s">
        <v>334</v>
      </c>
      <c r="C72" s="611">
        <f t="shared" si="1"/>
        <v>0</v>
      </c>
      <c r="D72" s="451">
        <f>SUM('9. sz. mell'!D75)</f>
        <v>0</v>
      </c>
      <c r="E72" s="451">
        <f>SUM('9. sz. mell'!E75)</f>
        <v>0</v>
      </c>
      <c r="F72" s="612">
        <f>SUM('9. sz. mell'!F75)</f>
        <v>0</v>
      </c>
    </row>
    <row r="73" spans="1:6" s="366" customFormat="1" ht="12" customHeight="1" thickBot="1">
      <c r="A73" s="367" t="s">
        <v>335</v>
      </c>
      <c r="B73" s="434" t="s">
        <v>336</v>
      </c>
      <c r="C73" s="613">
        <f t="shared" si="1"/>
        <v>25790060</v>
      </c>
      <c r="D73" s="482">
        <f>SUM('9. sz. mell'!D76)</f>
        <v>25790060</v>
      </c>
      <c r="E73" s="482">
        <f>SUM('9. sz. mell'!E76)</f>
        <v>0</v>
      </c>
      <c r="F73" s="480">
        <f>SUM('9. sz. mell'!F76)</f>
        <v>0</v>
      </c>
    </row>
    <row r="74" spans="1:6" s="366" customFormat="1" ht="12" customHeight="1">
      <c r="A74" s="7" t="s">
        <v>358</v>
      </c>
      <c r="B74" s="441" t="s">
        <v>337</v>
      </c>
      <c r="C74" s="608">
        <f t="shared" si="1"/>
        <v>0</v>
      </c>
      <c r="D74" s="452">
        <f>SUM('9. sz. mell'!D77)</f>
        <v>0</v>
      </c>
      <c r="E74" s="452">
        <f>SUM('9. sz. mell'!E77)</f>
        <v>0</v>
      </c>
      <c r="F74" s="609">
        <f>SUM('9. sz. mell'!F77)</f>
        <v>0</v>
      </c>
    </row>
    <row r="75" spans="1:6" s="366" customFormat="1" ht="12" customHeight="1">
      <c r="A75" s="6" t="s">
        <v>359</v>
      </c>
      <c r="B75" s="442" t="s">
        <v>338</v>
      </c>
      <c r="C75" s="606">
        <f t="shared" si="1"/>
        <v>0</v>
      </c>
      <c r="D75" s="450">
        <f>SUM('9. sz. mell'!D78)</f>
        <v>0</v>
      </c>
      <c r="E75" s="450">
        <f>SUM('9. sz. mell'!E78)</f>
        <v>0</v>
      </c>
      <c r="F75" s="607">
        <f>SUM('9. sz. mell'!F78)</f>
        <v>0</v>
      </c>
    </row>
    <row r="76" spans="1:6" s="366" customFormat="1" ht="12" customHeight="1" thickBot="1">
      <c r="A76" s="8" t="s">
        <v>360</v>
      </c>
      <c r="B76" s="461" t="s">
        <v>637</v>
      </c>
      <c r="C76" s="611">
        <f t="shared" si="1"/>
        <v>25790060</v>
      </c>
      <c r="D76" s="451">
        <f>SUM('9. sz. mell'!D79)</f>
        <v>25790060</v>
      </c>
      <c r="E76" s="451">
        <f>SUM('9. sz. mell'!E79)</f>
        <v>0</v>
      </c>
      <c r="F76" s="612">
        <f>SUM('9. sz. mell'!F79)</f>
        <v>0</v>
      </c>
    </row>
    <row r="77" spans="1:6" s="366" customFormat="1" ht="12" customHeight="1" thickBot="1">
      <c r="A77" s="367" t="s">
        <v>339</v>
      </c>
      <c r="B77" s="434" t="s">
        <v>361</v>
      </c>
      <c r="C77" s="613">
        <f t="shared" si="1"/>
        <v>0</v>
      </c>
      <c r="D77" s="482">
        <f>SUM('9. sz. mell'!D80)</f>
        <v>0</v>
      </c>
      <c r="E77" s="482">
        <f>SUM('9. sz. mell'!E80)</f>
        <v>0</v>
      </c>
      <c r="F77" s="480">
        <f>SUM('9. sz. mell'!F80)</f>
        <v>0</v>
      </c>
    </row>
    <row r="78" spans="1:6" s="366" customFormat="1" ht="12" customHeight="1">
      <c r="A78" s="368" t="s">
        <v>340</v>
      </c>
      <c r="B78" s="441" t="s">
        <v>341</v>
      </c>
      <c r="C78" s="608">
        <f t="shared" si="1"/>
        <v>0</v>
      </c>
      <c r="D78" s="452">
        <f>SUM('9. sz. mell'!D81)</f>
        <v>0</v>
      </c>
      <c r="E78" s="452">
        <f>SUM('9. sz. mell'!E81)</f>
        <v>0</v>
      </c>
      <c r="F78" s="609">
        <f>SUM('9. sz. mell'!F81)</f>
        <v>0</v>
      </c>
    </row>
    <row r="79" spans="1:6" s="366" customFormat="1" ht="12" customHeight="1">
      <c r="A79" s="369" t="s">
        <v>342</v>
      </c>
      <c r="B79" s="442" t="s">
        <v>343</v>
      </c>
      <c r="C79" s="606">
        <f t="shared" si="1"/>
        <v>0</v>
      </c>
      <c r="D79" s="450">
        <f>SUM('9. sz. mell'!D82)</f>
        <v>0</v>
      </c>
      <c r="E79" s="450">
        <f>SUM('9. sz. mell'!E82)</f>
        <v>0</v>
      </c>
      <c r="F79" s="607">
        <f>SUM('9. sz. mell'!F82)</f>
        <v>0</v>
      </c>
    </row>
    <row r="80" spans="1:6" s="366" customFormat="1" ht="12" customHeight="1">
      <c r="A80" s="369" t="s">
        <v>344</v>
      </c>
      <c r="B80" s="442" t="s">
        <v>345</v>
      </c>
      <c r="C80" s="606">
        <f t="shared" si="1"/>
        <v>0</v>
      </c>
      <c r="D80" s="450">
        <f>SUM('9. sz. mell'!D83)</f>
        <v>0</v>
      </c>
      <c r="E80" s="450">
        <f>SUM('9. sz. mell'!E83)</f>
        <v>0</v>
      </c>
      <c r="F80" s="607">
        <f>SUM('9. sz. mell'!F83)</f>
        <v>0</v>
      </c>
    </row>
    <row r="81" spans="1:6" s="366" customFormat="1" ht="12" customHeight="1" thickBot="1">
      <c r="A81" s="370" t="s">
        <v>346</v>
      </c>
      <c r="B81" s="443" t="s">
        <v>347</v>
      </c>
      <c r="C81" s="611">
        <f t="shared" si="1"/>
        <v>0</v>
      </c>
      <c r="D81" s="451">
        <f>SUM('9. sz. mell'!D84)</f>
        <v>0</v>
      </c>
      <c r="E81" s="451">
        <f>SUM('9. sz. mell'!E84)</f>
        <v>0</v>
      </c>
      <c r="F81" s="612">
        <f>SUM('9. sz. mell'!F84)</f>
        <v>0</v>
      </c>
    </row>
    <row r="82" spans="1:6" s="366" customFormat="1" ht="13.5" customHeight="1" thickBot="1">
      <c r="A82" s="367" t="s">
        <v>348</v>
      </c>
      <c r="B82" s="434" t="s">
        <v>349</v>
      </c>
      <c r="C82" s="613">
        <f t="shared" si="1"/>
        <v>0</v>
      </c>
      <c r="D82" s="482">
        <f>SUM('9. sz. mell'!D85)</f>
        <v>0</v>
      </c>
      <c r="E82" s="482">
        <f>SUM('9. sz. mell'!E85)</f>
        <v>0</v>
      </c>
      <c r="F82" s="480">
        <f>SUM('9. sz. mell'!F85)</f>
        <v>0</v>
      </c>
    </row>
    <row r="83" spans="1:6" s="366" customFormat="1" ht="15.75" customHeight="1" thickBot="1">
      <c r="A83" s="367" t="s">
        <v>350</v>
      </c>
      <c r="B83" s="446" t="s">
        <v>351</v>
      </c>
      <c r="C83" s="613">
        <f t="shared" si="1"/>
        <v>85197316</v>
      </c>
      <c r="D83" s="482">
        <f>SUM('9. sz. mell'!D86)</f>
        <v>85197316</v>
      </c>
      <c r="E83" s="482">
        <f>SUM('9. sz. mell'!E86)</f>
        <v>0</v>
      </c>
      <c r="F83" s="480">
        <f>SUM('9. sz. mell'!F86)</f>
        <v>0</v>
      </c>
    </row>
    <row r="84" spans="1:6" s="366" customFormat="1" ht="16.5" customHeight="1" thickBot="1">
      <c r="A84" s="371" t="s">
        <v>364</v>
      </c>
      <c r="B84" s="436" t="s">
        <v>352</v>
      </c>
      <c r="C84" s="614">
        <f t="shared" si="1"/>
        <v>335925283</v>
      </c>
      <c r="D84" s="615">
        <f>SUM('9. sz. mell'!D87)</f>
        <v>335125283</v>
      </c>
      <c r="E84" s="615">
        <f>SUM('9. sz. mell'!E87)</f>
        <v>800000</v>
      </c>
      <c r="F84" s="616">
        <f>SUM('9. sz. mell'!F87)</f>
        <v>0</v>
      </c>
    </row>
    <row r="85" spans="1:6" s="366" customFormat="1" ht="16.5" customHeight="1">
      <c r="A85" s="485"/>
      <c r="B85" s="485"/>
      <c r="C85" s="486"/>
      <c r="D85" s="486"/>
      <c r="E85" s="486"/>
      <c r="F85" s="486"/>
    </row>
    <row r="86" spans="1:6" ht="16.5" customHeight="1">
      <c r="A86" s="758" t="s">
        <v>47</v>
      </c>
      <c r="B86" s="758"/>
      <c r="C86" s="758"/>
      <c r="D86" s="759"/>
      <c r="E86" s="759"/>
      <c r="F86" s="759"/>
    </row>
    <row r="87" spans="1:3" s="372" customFormat="1" ht="16.5" customHeight="1" thickBot="1">
      <c r="A87" s="762" t="s">
        <v>156</v>
      </c>
      <c r="B87" s="762"/>
      <c r="C87" s="437" t="s">
        <v>635</v>
      </c>
    </row>
    <row r="88" spans="1:6" ht="51" customHeight="1" thickBot="1">
      <c r="A88" s="14" t="s">
        <v>69</v>
      </c>
      <c r="B88" s="15" t="s">
        <v>48</v>
      </c>
      <c r="C88" s="429" t="s">
        <v>672</v>
      </c>
      <c r="D88" s="473" t="s">
        <v>673</v>
      </c>
      <c r="E88" s="466" t="s">
        <v>674</v>
      </c>
      <c r="F88" s="466" t="s">
        <v>675</v>
      </c>
    </row>
    <row r="89" spans="1:6" s="365" customFormat="1" ht="12" customHeight="1" thickBot="1">
      <c r="A89" s="438">
        <v>1</v>
      </c>
      <c r="B89" s="439">
        <v>2</v>
      </c>
      <c r="C89" s="467">
        <v>3</v>
      </c>
      <c r="D89" s="484">
        <v>4</v>
      </c>
      <c r="E89" s="468">
        <v>5</v>
      </c>
      <c r="F89" s="483">
        <v>6</v>
      </c>
    </row>
    <row r="90" spans="1:6" ht="12" customHeight="1" thickBot="1">
      <c r="A90" s="13" t="s">
        <v>18</v>
      </c>
      <c r="B90" s="440" t="s">
        <v>367</v>
      </c>
      <c r="C90" s="654">
        <f>SUM('9. sz. mell'!C92)</f>
        <v>191963074</v>
      </c>
      <c r="D90" s="654">
        <f>SUM('9. sz. mell'!D92)</f>
        <v>191163074</v>
      </c>
      <c r="E90" s="654">
        <f>SUM('9. sz. mell'!E92)</f>
        <v>800000</v>
      </c>
      <c r="F90" s="654">
        <f>SUM('9. sz. mell'!F92)</f>
        <v>0</v>
      </c>
    </row>
    <row r="91" spans="1:6" ht="12" customHeight="1">
      <c r="A91" s="9" t="s">
        <v>100</v>
      </c>
      <c r="B91" s="453" t="s">
        <v>49</v>
      </c>
      <c r="C91" s="655">
        <f>SUM('9. sz. mell'!C93)</f>
        <v>99585256</v>
      </c>
      <c r="D91" s="656">
        <f>SUM('9. sz. mell'!D93)</f>
        <v>99585256</v>
      </c>
      <c r="E91" s="656">
        <f>SUM('9. sz. mell'!E93)</f>
        <v>0</v>
      </c>
      <c r="F91" s="657">
        <f>SUM('9. sz. mell'!F93)</f>
        <v>0</v>
      </c>
    </row>
    <row r="92" spans="1:6" ht="12" customHeight="1">
      <c r="A92" s="6" t="s">
        <v>101</v>
      </c>
      <c r="B92" s="454" t="s">
        <v>185</v>
      </c>
      <c r="C92" s="658">
        <f>SUM('9. sz. mell'!C94)</f>
        <v>13686096</v>
      </c>
      <c r="D92" s="659">
        <f>SUM('9. sz. mell'!D94)</f>
        <v>13686096</v>
      </c>
      <c r="E92" s="659">
        <f>SUM('9. sz. mell'!E94)</f>
        <v>0</v>
      </c>
      <c r="F92" s="660">
        <f>SUM('9. sz. mell'!F94)</f>
        <v>0</v>
      </c>
    </row>
    <row r="93" spans="1:6" ht="12" customHeight="1">
      <c r="A93" s="6" t="s">
        <v>102</v>
      </c>
      <c r="B93" s="454" t="s">
        <v>143</v>
      </c>
      <c r="C93" s="658">
        <f>SUM('9. sz. mell'!C95)</f>
        <v>54811862</v>
      </c>
      <c r="D93" s="659">
        <f>SUM('9. sz. mell'!D95)</f>
        <v>54811862</v>
      </c>
      <c r="E93" s="659">
        <f>SUM('9. sz. mell'!E95)</f>
        <v>0</v>
      </c>
      <c r="F93" s="660">
        <f>SUM('9. sz. mell'!F95)</f>
        <v>0</v>
      </c>
    </row>
    <row r="94" spans="1:6" ht="12" customHeight="1">
      <c r="A94" s="6" t="s">
        <v>103</v>
      </c>
      <c r="B94" s="455" t="s">
        <v>186</v>
      </c>
      <c r="C94" s="658">
        <f>SUM('9. sz. mell'!C96)</f>
        <v>14782000</v>
      </c>
      <c r="D94" s="659">
        <f>SUM('9. sz. mell'!D96)</f>
        <v>14782000</v>
      </c>
      <c r="E94" s="659">
        <f>SUM('9. sz. mell'!E96)</f>
        <v>0</v>
      </c>
      <c r="F94" s="660">
        <f>SUM('9. sz. mell'!F96)</f>
        <v>0</v>
      </c>
    </row>
    <row r="95" spans="1:6" ht="12" customHeight="1">
      <c r="A95" s="6" t="s">
        <v>114</v>
      </c>
      <c r="B95" s="11" t="s">
        <v>187</v>
      </c>
      <c r="C95" s="658">
        <f>SUM('9. sz. mell'!C97)</f>
        <v>9097860</v>
      </c>
      <c r="D95" s="659">
        <f>SUM('9. sz. mell'!D97)</f>
        <v>8297860</v>
      </c>
      <c r="E95" s="659">
        <f>SUM('9. sz. mell'!E97)</f>
        <v>800000</v>
      </c>
      <c r="F95" s="660">
        <f>SUM('9. sz. mell'!F97)</f>
        <v>0</v>
      </c>
    </row>
    <row r="96" spans="1:6" ht="12" customHeight="1">
      <c r="A96" s="6" t="s">
        <v>104</v>
      </c>
      <c r="B96" s="454" t="s">
        <v>368</v>
      </c>
      <c r="C96" s="658">
        <f>SUM('9. sz. mell'!C98)</f>
        <v>0</v>
      </c>
      <c r="D96" s="659">
        <f>SUM('9. sz. mell'!D98)</f>
        <v>0</v>
      </c>
      <c r="E96" s="659">
        <f>SUM('9. sz. mell'!E98)</f>
        <v>0</v>
      </c>
      <c r="F96" s="660">
        <f>SUM('9. sz. mell'!F98)</f>
        <v>0</v>
      </c>
    </row>
    <row r="97" spans="1:6" ht="12" customHeight="1">
      <c r="A97" s="6" t="s">
        <v>105</v>
      </c>
      <c r="B97" s="456" t="s">
        <v>369</v>
      </c>
      <c r="C97" s="658">
        <f>SUM('9. sz. mell'!C99)</f>
        <v>0</v>
      </c>
      <c r="D97" s="659">
        <f>SUM('9. sz. mell'!D99)</f>
        <v>0</v>
      </c>
      <c r="E97" s="659">
        <f>SUM('9. sz. mell'!E99)</f>
        <v>0</v>
      </c>
      <c r="F97" s="660">
        <f>SUM('9. sz. mell'!F99)</f>
        <v>0</v>
      </c>
    </row>
    <row r="98" spans="1:6" ht="12" customHeight="1">
      <c r="A98" s="6" t="s">
        <v>115</v>
      </c>
      <c r="B98" s="457" t="s">
        <v>370</v>
      </c>
      <c r="C98" s="658">
        <f>SUM('9. sz. mell'!C100)</f>
        <v>0</v>
      </c>
      <c r="D98" s="659">
        <f>SUM('9. sz. mell'!D100)</f>
        <v>0</v>
      </c>
      <c r="E98" s="659">
        <f>SUM('9. sz. mell'!E100)</f>
        <v>0</v>
      </c>
      <c r="F98" s="660">
        <f>SUM('9. sz. mell'!F100)</f>
        <v>0</v>
      </c>
    </row>
    <row r="99" spans="1:6" ht="12" customHeight="1">
      <c r="A99" s="6" t="s">
        <v>116</v>
      </c>
      <c r="B99" s="457" t="s">
        <v>371</v>
      </c>
      <c r="C99" s="658">
        <f>SUM('9. sz. mell'!C101)</f>
        <v>0</v>
      </c>
      <c r="D99" s="659">
        <f>SUM('9. sz. mell'!D101)</f>
        <v>0</v>
      </c>
      <c r="E99" s="659">
        <f>SUM('9. sz. mell'!E101)</f>
        <v>0</v>
      </c>
      <c r="F99" s="660">
        <f>SUM('9. sz. mell'!F101)</f>
        <v>0</v>
      </c>
    </row>
    <row r="100" spans="1:6" ht="12" customHeight="1">
      <c r="A100" s="6" t="s">
        <v>117</v>
      </c>
      <c r="B100" s="456" t="s">
        <v>372</v>
      </c>
      <c r="C100" s="658">
        <f>SUM('9. sz. mell'!C102)</f>
        <v>8297860</v>
      </c>
      <c r="D100" s="659">
        <f>SUM('9. sz. mell'!D102)</f>
        <v>8297860</v>
      </c>
      <c r="E100" s="659">
        <f>SUM('9. sz. mell'!E102)</f>
        <v>0</v>
      </c>
      <c r="F100" s="660">
        <f>SUM('9. sz. mell'!F102)</f>
        <v>0</v>
      </c>
    </row>
    <row r="101" spans="1:6" ht="12" customHeight="1">
      <c r="A101" s="6" t="s">
        <v>118</v>
      </c>
      <c r="B101" s="456" t="s">
        <v>373</v>
      </c>
      <c r="C101" s="658">
        <f>SUM('9. sz. mell'!C103)</f>
        <v>0</v>
      </c>
      <c r="D101" s="659">
        <f>SUM('9. sz. mell'!D103)</f>
        <v>0</v>
      </c>
      <c r="E101" s="659">
        <f>SUM('9. sz. mell'!E103)</f>
        <v>0</v>
      </c>
      <c r="F101" s="660">
        <f>SUM('9. sz. mell'!F103)</f>
        <v>0</v>
      </c>
    </row>
    <row r="102" spans="1:6" ht="12" customHeight="1">
      <c r="A102" s="6" t="s">
        <v>120</v>
      </c>
      <c r="B102" s="457" t="s">
        <v>374</v>
      </c>
      <c r="C102" s="658">
        <f>SUM('9. sz. mell'!C104)</f>
        <v>0</v>
      </c>
      <c r="D102" s="659">
        <f>SUM('9. sz. mell'!D104)</f>
        <v>0</v>
      </c>
      <c r="E102" s="659">
        <f>SUM('9. sz. mell'!E104)</f>
        <v>0</v>
      </c>
      <c r="F102" s="660">
        <f>SUM('9. sz. mell'!F104)</f>
        <v>0</v>
      </c>
    </row>
    <row r="103" spans="1:6" ht="12" customHeight="1">
      <c r="A103" s="5" t="s">
        <v>188</v>
      </c>
      <c r="B103" s="458" t="s">
        <v>375</v>
      </c>
      <c r="C103" s="658">
        <f>SUM('9. sz. mell'!C105)</f>
        <v>0</v>
      </c>
      <c r="D103" s="659">
        <f>SUM('9. sz. mell'!D105)</f>
        <v>0</v>
      </c>
      <c r="E103" s="659">
        <f>SUM('9. sz. mell'!E105)</f>
        <v>0</v>
      </c>
      <c r="F103" s="660">
        <f>SUM('9. sz. mell'!F105)</f>
        <v>0</v>
      </c>
    </row>
    <row r="104" spans="1:6" ht="12" customHeight="1">
      <c r="A104" s="6" t="s">
        <v>365</v>
      </c>
      <c r="B104" s="458" t="s">
        <v>376</v>
      </c>
      <c r="C104" s="658">
        <f>SUM('9. sz. mell'!C106)</f>
        <v>0</v>
      </c>
      <c r="D104" s="659">
        <f>SUM('9. sz. mell'!D106)</f>
        <v>0</v>
      </c>
      <c r="E104" s="659">
        <f>SUM('9. sz. mell'!E106)</f>
        <v>0</v>
      </c>
      <c r="F104" s="660">
        <f>SUM('9. sz. mell'!F106)</f>
        <v>0</v>
      </c>
    </row>
    <row r="105" spans="1:6" ht="12" customHeight="1" thickBot="1">
      <c r="A105" s="10" t="s">
        <v>366</v>
      </c>
      <c r="B105" s="459" t="s">
        <v>377</v>
      </c>
      <c r="C105" s="661">
        <f>SUM('9. sz. mell'!C107)</f>
        <v>800000</v>
      </c>
      <c r="D105" s="662">
        <f>SUM('9. sz. mell'!D107)</f>
        <v>0</v>
      </c>
      <c r="E105" s="662">
        <f>SUM('9. sz. mell'!E107)</f>
        <v>800000</v>
      </c>
      <c r="F105" s="663">
        <f>SUM('9. sz. mell'!F107)</f>
        <v>0</v>
      </c>
    </row>
    <row r="106" spans="1:6" ht="12" customHeight="1" thickBot="1">
      <c r="A106" s="12" t="s">
        <v>19</v>
      </c>
      <c r="B106" s="447" t="s">
        <v>378</v>
      </c>
      <c r="C106" s="667">
        <f>SUM('9. sz. mell'!C108)</f>
        <v>104756175</v>
      </c>
      <c r="D106" s="668">
        <f>SUM('9. sz. mell'!D108)</f>
        <v>104756175</v>
      </c>
      <c r="E106" s="668">
        <f>SUM('9. sz. mell'!E108)</f>
        <v>0</v>
      </c>
      <c r="F106" s="669">
        <f>SUM('9. sz. mell'!F108)</f>
        <v>0</v>
      </c>
    </row>
    <row r="107" spans="1:6" ht="12" customHeight="1">
      <c r="A107" s="7" t="s">
        <v>106</v>
      </c>
      <c r="B107" s="454" t="s">
        <v>231</v>
      </c>
      <c r="C107" s="664">
        <f>SUM('9. sz. mell'!C109)</f>
        <v>8201659</v>
      </c>
      <c r="D107" s="665">
        <f>SUM('9. sz. mell'!D109)</f>
        <v>8201659</v>
      </c>
      <c r="E107" s="665">
        <f>SUM('9. sz. mell'!E109)</f>
        <v>0</v>
      </c>
      <c r="F107" s="666">
        <f>SUM('9. sz. mell'!F109)</f>
        <v>0</v>
      </c>
    </row>
    <row r="108" spans="1:6" ht="12" customHeight="1">
      <c r="A108" s="7" t="s">
        <v>107</v>
      </c>
      <c r="B108" s="460" t="s">
        <v>382</v>
      </c>
      <c r="C108" s="658">
        <f>SUM('9. sz. mell'!C110)</f>
        <v>0</v>
      </c>
      <c r="D108" s="659">
        <f>SUM('9. sz. mell'!D110)</f>
        <v>0</v>
      </c>
      <c r="E108" s="659">
        <f>SUM('9. sz. mell'!E110)</f>
        <v>0</v>
      </c>
      <c r="F108" s="660">
        <f>SUM('9. sz. mell'!F110)</f>
        <v>0</v>
      </c>
    </row>
    <row r="109" spans="1:6" ht="12" customHeight="1">
      <c r="A109" s="7" t="s">
        <v>108</v>
      </c>
      <c r="B109" s="460" t="s">
        <v>189</v>
      </c>
      <c r="C109" s="658">
        <f>SUM('9. sz. mell'!C111)</f>
        <v>96554516</v>
      </c>
      <c r="D109" s="659">
        <f>SUM('9. sz. mell'!D111)</f>
        <v>96554516</v>
      </c>
      <c r="E109" s="659">
        <f>SUM('9. sz. mell'!E111)</f>
        <v>0</v>
      </c>
      <c r="F109" s="660">
        <f>SUM('9. sz. mell'!F111)</f>
        <v>0</v>
      </c>
    </row>
    <row r="110" spans="1:6" ht="12" customHeight="1">
      <c r="A110" s="7" t="s">
        <v>109</v>
      </c>
      <c r="B110" s="460" t="s">
        <v>383</v>
      </c>
      <c r="C110" s="658">
        <f>SUM('9. sz. mell'!C112)</f>
        <v>0</v>
      </c>
      <c r="D110" s="659">
        <f>SUM('9. sz. mell'!D112)</f>
        <v>0</v>
      </c>
      <c r="E110" s="659">
        <f>SUM('9. sz. mell'!E112)</f>
        <v>0</v>
      </c>
      <c r="F110" s="660">
        <f>SUM('9. sz. mell'!F112)</f>
        <v>0</v>
      </c>
    </row>
    <row r="111" spans="1:6" ht="12" customHeight="1">
      <c r="A111" s="7" t="s">
        <v>110</v>
      </c>
      <c r="B111" s="461" t="s">
        <v>233</v>
      </c>
      <c r="C111" s="658">
        <f>SUM('9. sz. mell'!C113)</f>
        <v>0</v>
      </c>
      <c r="D111" s="659">
        <f>SUM('9. sz. mell'!D113)</f>
        <v>0</v>
      </c>
      <c r="E111" s="659">
        <f>SUM('9. sz. mell'!E113)</f>
        <v>0</v>
      </c>
      <c r="F111" s="660">
        <f>SUM('9. sz. mell'!F113)</f>
        <v>0</v>
      </c>
    </row>
    <row r="112" spans="1:6" ht="12" customHeight="1">
      <c r="A112" s="7" t="s">
        <v>119</v>
      </c>
      <c r="B112" s="462" t="s">
        <v>454</v>
      </c>
      <c r="C112" s="658">
        <f>SUM('9. sz. mell'!C114)</f>
        <v>0</v>
      </c>
      <c r="D112" s="659">
        <f>SUM('9. sz. mell'!D114)</f>
        <v>0</v>
      </c>
      <c r="E112" s="659">
        <f>SUM('9. sz. mell'!E114)</f>
        <v>0</v>
      </c>
      <c r="F112" s="660">
        <f>SUM('9. sz. mell'!F114)</f>
        <v>0</v>
      </c>
    </row>
    <row r="113" spans="1:6" ht="12" customHeight="1">
      <c r="A113" s="7" t="s">
        <v>121</v>
      </c>
      <c r="B113" s="463" t="s">
        <v>388</v>
      </c>
      <c r="C113" s="658">
        <f>SUM('9. sz. mell'!C115)</f>
        <v>0</v>
      </c>
      <c r="D113" s="659">
        <f>SUM('9. sz. mell'!D115)</f>
        <v>0</v>
      </c>
      <c r="E113" s="659">
        <f>SUM('9. sz. mell'!E115)</f>
        <v>0</v>
      </c>
      <c r="F113" s="660">
        <f>SUM('9. sz. mell'!F115)</f>
        <v>0</v>
      </c>
    </row>
    <row r="114" spans="1:6" ht="22.5">
      <c r="A114" s="7" t="s">
        <v>190</v>
      </c>
      <c r="B114" s="457" t="s">
        <v>371</v>
      </c>
      <c r="C114" s="658">
        <f>SUM('9. sz. mell'!C116)</f>
        <v>0</v>
      </c>
      <c r="D114" s="659">
        <f>SUM('9. sz. mell'!D116)</f>
        <v>0</v>
      </c>
      <c r="E114" s="659">
        <f>SUM('9. sz. mell'!E116)</f>
        <v>0</v>
      </c>
      <c r="F114" s="660">
        <f>SUM('9. sz. mell'!F116)</f>
        <v>0</v>
      </c>
    </row>
    <row r="115" spans="1:6" ht="12" customHeight="1">
      <c r="A115" s="7" t="s">
        <v>191</v>
      </c>
      <c r="B115" s="457" t="s">
        <v>387</v>
      </c>
      <c r="C115" s="658">
        <f>SUM('9. sz. mell'!C117)</f>
        <v>0</v>
      </c>
      <c r="D115" s="659">
        <f>SUM('9. sz. mell'!D117)</f>
        <v>0</v>
      </c>
      <c r="E115" s="659">
        <f>SUM('9. sz. mell'!E117)</f>
        <v>0</v>
      </c>
      <c r="F115" s="660">
        <f>SUM('9. sz. mell'!F117)</f>
        <v>0</v>
      </c>
    </row>
    <row r="116" spans="1:6" ht="12" customHeight="1">
      <c r="A116" s="7" t="s">
        <v>192</v>
      </c>
      <c r="B116" s="457" t="s">
        <v>386</v>
      </c>
      <c r="C116" s="658">
        <f>SUM('9. sz. mell'!C118)</f>
        <v>0</v>
      </c>
      <c r="D116" s="659">
        <f>SUM('9. sz. mell'!D118)</f>
        <v>0</v>
      </c>
      <c r="E116" s="659">
        <f>SUM('9. sz. mell'!E118)</f>
        <v>0</v>
      </c>
      <c r="F116" s="660">
        <f>SUM('9. sz. mell'!F118)</f>
        <v>0</v>
      </c>
    </row>
    <row r="117" spans="1:6" ht="12" customHeight="1">
      <c r="A117" s="7" t="s">
        <v>379</v>
      </c>
      <c r="B117" s="457" t="s">
        <v>374</v>
      </c>
      <c r="C117" s="658">
        <f>SUM('9. sz. mell'!C119)</f>
        <v>0</v>
      </c>
      <c r="D117" s="659">
        <f>SUM('9. sz. mell'!D119)</f>
        <v>0</v>
      </c>
      <c r="E117" s="659">
        <f>SUM('9. sz. mell'!E119)</f>
        <v>0</v>
      </c>
      <c r="F117" s="660">
        <f>SUM('9. sz. mell'!F119)</f>
        <v>0</v>
      </c>
    </row>
    <row r="118" spans="1:6" ht="12" customHeight="1">
      <c r="A118" s="7" t="s">
        <v>380</v>
      </c>
      <c r="B118" s="457" t="s">
        <v>385</v>
      </c>
      <c r="C118" s="658">
        <f>SUM('9. sz. mell'!C120)</f>
        <v>0</v>
      </c>
      <c r="D118" s="659">
        <f>SUM('9. sz. mell'!D120)</f>
        <v>0</v>
      </c>
      <c r="E118" s="659">
        <f>SUM('9. sz. mell'!E120)</f>
        <v>0</v>
      </c>
      <c r="F118" s="660">
        <f>SUM('9. sz. mell'!F120)</f>
        <v>0</v>
      </c>
    </row>
    <row r="119" spans="1:6" ht="16.5" thickBot="1">
      <c r="A119" s="5" t="s">
        <v>381</v>
      </c>
      <c r="B119" s="457" t="s">
        <v>384</v>
      </c>
      <c r="C119" s="661">
        <f>SUM('9. sz. mell'!C121)</f>
        <v>0</v>
      </c>
      <c r="D119" s="662">
        <f>SUM('9. sz. mell'!D121)</f>
        <v>0</v>
      </c>
      <c r="E119" s="662">
        <f>SUM('9. sz. mell'!E121)</f>
        <v>0</v>
      </c>
      <c r="F119" s="663">
        <f>SUM('9. sz. mell'!F121)</f>
        <v>0</v>
      </c>
    </row>
    <row r="120" spans="1:6" ht="12" customHeight="1" thickBot="1">
      <c r="A120" s="12" t="s">
        <v>20</v>
      </c>
      <c r="B120" s="448" t="s">
        <v>389</v>
      </c>
      <c r="C120" s="667">
        <f>SUM('9. sz. mell'!C122)</f>
        <v>1000000</v>
      </c>
      <c r="D120" s="668">
        <f>SUM('9. sz. mell'!D122)</f>
        <v>1000000</v>
      </c>
      <c r="E120" s="668">
        <f>SUM('9. sz. mell'!E122)</f>
        <v>0</v>
      </c>
      <c r="F120" s="669">
        <f>SUM('9. sz. mell'!F122)</f>
        <v>0</v>
      </c>
    </row>
    <row r="121" spans="1:6" ht="12" customHeight="1">
      <c r="A121" s="7" t="s">
        <v>89</v>
      </c>
      <c r="B121" s="464" t="s">
        <v>58</v>
      </c>
      <c r="C121" s="664">
        <f>SUM('9. sz. mell'!C123)</f>
        <v>1000000</v>
      </c>
      <c r="D121" s="665">
        <f>SUM('9. sz. mell'!D123)</f>
        <v>1000000</v>
      </c>
      <c r="E121" s="665">
        <f>SUM('9. sz. mell'!E123)</f>
        <v>0</v>
      </c>
      <c r="F121" s="666">
        <f>SUM('9. sz. mell'!F123)</f>
        <v>0</v>
      </c>
    </row>
    <row r="122" spans="1:6" ht="12" customHeight="1" thickBot="1">
      <c r="A122" s="8" t="s">
        <v>90</v>
      </c>
      <c r="B122" s="460" t="s">
        <v>59</v>
      </c>
      <c r="C122" s="661">
        <f>SUM('9. sz. mell'!C124)</f>
        <v>0</v>
      </c>
      <c r="D122" s="662">
        <f>SUM('9. sz. mell'!D124)</f>
        <v>0</v>
      </c>
      <c r="E122" s="662">
        <f>SUM('9. sz. mell'!E124)</f>
        <v>0</v>
      </c>
      <c r="F122" s="663">
        <f>SUM('9. sz. mell'!F124)</f>
        <v>0</v>
      </c>
    </row>
    <row r="123" spans="1:6" ht="12" customHeight="1" thickBot="1">
      <c r="A123" s="12" t="s">
        <v>21</v>
      </c>
      <c r="B123" s="448" t="s">
        <v>390</v>
      </c>
      <c r="C123" s="667">
        <f>SUM('9. sz. mell'!C125)</f>
        <v>297719249</v>
      </c>
      <c r="D123" s="668">
        <f>SUM('9. sz. mell'!D125)</f>
        <v>296919249</v>
      </c>
      <c r="E123" s="668">
        <f>SUM('9. sz. mell'!E125)</f>
        <v>800000</v>
      </c>
      <c r="F123" s="669">
        <f>SUM('9. sz. mell'!F125)</f>
        <v>0</v>
      </c>
    </row>
    <row r="124" spans="1:6" ht="12" customHeight="1" thickBot="1">
      <c r="A124" s="12" t="s">
        <v>22</v>
      </c>
      <c r="B124" s="448" t="s">
        <v>391</v>
      </c>
      <c r="C124" s="667">
        <f>SUM('9. sz. mell'!C126)</f>
        <v>10274000</v>
      </c>
      <c r="D124" s="668">
        <f>SUM('9. sz. mell'!D126)</f>
        <v>10274000</v>
      </c>
      <c r="E124" s="668">
        <f>SUM('9. sz. mell'!E126)</f>
        <v>0</v>
      </c>
      <c r="F124" s="669">
        <f>SUM('9. sz. mell'!F126)</f>
        <v>0</v>
      </c>
    </row>
    <row r="125" spans="1:6" ht="12" customHeight="1">
      <c r="A125" s="7" t="s">
        <v>93</v>
      </c>
      <c r="B125" s="464" t="s">
        <v>392</v>
      </c>
      <c r="C125" s="664">
        <f>SUM('9. sz. mell'!C127)</f>
        <v>0</v>
      </c>
      <c r="D125" s="665">
        <f>SUM('9. sz. mell'!D127)</f>
        <v>0</v>
      </c>
      <c r="E125" s="665">
        <f>SUM('9. sz. mell'!E127)</f>
        <v>0</v>
      </c>
      <c r="F125" s="666">
        <f>SUM('9. sz. mell'!F127)</f>
        <v>0</v>
      </c>
    </row>
    <row r="126" spans="1:6" ht="12" customHeight="1">
      <c r="A126" s="7" t="s">
        <v>94</v>
      </c>
      <c r="B126" s="464" t="s">
        <v>393</v>
      </c>
      <c r="C126" s="658">
        <f>SUM('9. sz. mell'!C128)</f>
        <v>8400000</v>
      </c>
      <c r="D126" s="659">
        <f>SUM('9. sz. mell'!D128)</f>
        <v>8400000</v>
      </c>
      <c r="E126" s="659">
        <f>SUM('9. sz. mell'!E128)</f>
        <v>0</v>
      </c>
      <c r="F126" s="660">
        <f>SUM('9. sz. mell'!F128)</f>
        <v>0</v>
      </c>
    </row>
    <row r="127" spans="1:6" ht="12" customHeight="1" thickBot="1">
      <c r="A127" s="5" t="s">
        <v>95</v>
      </c>
      <c r="B127" s="465" t="s">
        <v>394</v>
      </c>
      <c r="C127" s="661">
        <f>SUM('9. sz. mell'!C129)</f>
        <v>1874000</v>
      </c>
      <c r="D127" s="662">
        <f>SUM('9. sz. mell'!D129)</f>
        <v>1874000</v>
      </c>
      <c r="E127" s="662">
        <f>SUM('9. sz. mell'!E129)</f>
        <v>0</v>
      </c>
      <c r="F127" s="663">
        <f>SUM('9. sz. mell'!F129)</f>
        <v>0</v>
      </c>
    </row>
    <row r="128" spans="1:6" ht="12" customHeight="1" thickBot="1">
      <c r="A128" s="12" t="s">
        <v>23</v>
      </c>
      <c r="B128" s="448" t="s">
        <v>438</v>
      </c>
      <c r="C128" s="667">
        <f>SUM('9. sz. mell'!C130)</f>
        <v>0</v>
      </c>
      <c r="D128" s="668">
        <f>SUM('9. sz. mell'!D130)</f>
        <v>0</v>
      </c>
      <c r="E128" s="668">
        <f>SUM('9. sz. mell'!E130)</f>
        <v>0</v>
      </c>
      <c r="F128" s="669">
        <f>SUM('9. sz. mell'!F130)</f>
        <v>0</v>
      </c>
    </row>
    <row r="129" spans="1:6" ht="12" customHeight="1">
      <c r="A129" s="7" t="s">
        <v>96</v>
      </c>
      <c r="B129" s="464" t="s">
        <v>395</v>
      </c>
      <c r="C129" s="664">
        <f>SUM('9. sz. mell'!C131)</f>
        <v>0</v>
      </c>
      <c r="D129" s="665">
        <f>SUM('9. sz. mell'!D131)</f>
        <v>0</v>
      </c>
      <c r="E129" s="665">
        <f>SUM('9. sz. mell'!E131)</f>
        <v>0</v>
      </c>
      <c r="F129" s="666">
        <f>SUM('9. sz. mell'!F131)</f>
        <v>0</v>
      </c>
    </row>
    <row r="130" spans="1:6" ht="12" customHeight="1">
      <c r="A130" s="7" t="s">
        <v>97</v>
      </c>
      <c r="B130" s="464" t="s">
        <v>396</v>
      </c>
      <c r="C130" s="658">
        <f>SUM('9. sz. mell'!C132)</f>
        <v>0</v>
      </c>
      <c r="D130" s="659">
        <f>SUM('9. sz. mell'!D132)</f>
        <v>0</v>
      </c>
      <c r="E130" s="659">
        <f>SUM('9. sz. mell'!E132)</f>
        <v>0</v>
      </c>
      <c r="F130" s="660">
        <f>SUM('9. sz. mell'!F132)</f>
        <v>0</v>
      </c>
    </row>
    <row r="131" spans="1:6" ht="12" customHeight="1">
      <c r="A131" s="7" t="s">
        <v>300</v>
      </c>
      <c r="B131" s="464" t="s">
        <v>397</v>
      </c>
      <c r="C131" s="658">
        <f>SUM('9. sz. mell'!C133)</f>
        <v>0</v>
      </c>
      <c r="D131" s="659">
        <f>SUM('9. sz. mell'!D133)</f>
        <v>0</v>
      </c>
      <c r="E131" s="659">
        <f>SUM('9. sz. mell'!E133)</f>
        <v>0</v>
      </c>
      <c r="F131" s="660">
        <f>SUM('9. sz. mell'!F133)</f>
        <v>0</v>
      </c>
    </row>
    <row r="132" spans="1:6" ht="12" customHeight="1" thickBot="1">
      <c r="A132" s="5" t="s">
        <v>301</v>
      </c>
      <c r="B132" s="465" t="s">
        <v>398</v>
      </c>
      <c r="C132" s="661">
        <f>SUM('9. sz. mell'!C134)</f>
        <v>0</v>
      </c>
      <c r="D132" s="662">
        <f>SUM('9. sz. mell'!D134)</f>
        <v>0</v>
      </c>
      <c r="E132" s="662">
        <f>SUM('9. sz. mell'!E134)</f>
        <v>0</v>
      </c>
      <c r="F132" s="663">
        <f>SUM('9. sz. mell'!F134)</f>
        <v>0</v>
      </c>
    </row>
    <row r="133" spans="1:6" ht="12" customHeight="1" thickBot="1">
      <c r="A133" s="12" t="s">
        <v>24</v>
      </c>
      <c r="B133" s="448" t="s">
        <v>399</v>
      </c>
      <c r="C133" s="667">
        <f>SUM('9. sz. mell'!C135)</f>
        <v>27932034</v>
      </c>
      <c r="D133" s="668">
        <f>SUM('9. sz. mell'!D135)</f>
        <v>27932034</v>
      </c>
      <c r="E133" s="668">
        <f>SUM('9. sz. mell'!E135)</f>
        <v>0</v>
      </c>
      <c r="F133" s="669">
        <f>SUM('9. sz. mell'!F135)</f>
        <v>0</v>
      </c>
    </row>
    <row r="134" spans="1:6" ht="12" customHeight="1">
      <c r="A134" s="7" t="s">
        <v>98</v>
      </c>
      <c r="B134" s="464" t="s">
        <v>400</v>
      </c>
      <c r="C134" s="664">
        <f>SUM('9. sz. mell'!C136)</f>
        <v>0</v>
      </c>
      <c r="D134" s="665">
        <f>SUM('9. sz. mell'!D136)</f>
        <v>0</v>
      </c>
      <c r="E134" s="665">
        <f>SUM('9. sz. mell'!E136)</f>
        <v>0</v>
      </c>
      <c r="F134" s="666">
        <f>SUM('9. sz. mell'!F136)</f>
        <v>0</v>
      </c>
    </row>
    <row r="135" spans="1:6" ht="12" customHeight="1">
      <c r="A135" s="7" t="s">
        <v>99</v>
      </c>
      <c r="B135" s="464" t="s">
        <v>409</v>
      </c>
      <c r="C135" s="658">
        <f>SUM('9. sz. mell'!C137)</f>
        <v>2141974</v>
      </c>
      <c r="D135" s="659">
        <f>SUM('9. sz. mell'!D137)</f>
        <v>2141974</v>
      </c>
      <c r="E135" s="659">
        <f>SUM('9. sz. mell'!E137)</f>
        <v>0</v>
      </c>
      <c r="F135" s="660">
        <f>SUM('9. sz. mell'!F137)</f>
        <v>0</v>
      </c>
    </row>
    <row r="136" spans="1:6" ht="12" customHeight="1">
      <c r="A136" s="7" t="s">
        <v>312</v>
      </c>
      <c r="B136" s="461" t="s">
        <v>638</v>
      </c>
      <c r="C136" s="658">
        <f>SUM('9. sz. mell'!C138)</f>
        <v>25790060</v>
      </c>
      <c r="D136" s="659">
        <f>SUM('9. sz. mell'!D138)</f>
        <v>25790060</v>
      </c>
      <c r="E136" s="659">
        <f>SUM('9. sz. mell'!E138)</f>
        <v>0</v>
      </c>
      <c r="F136" s="660">
        <f>SUM('9. sz. mell'!F138)</f>
        <v>0</v>
      </c>
    </row>
    <row r="137" spans="1:6" ht="12" customHeight="1" thickBot="1">
      <c r="A137" s="5" t="s">
        <v>313</v>
      </c>
      <c r="B137" s="465" t="s">
        <v>401</v>
      </c>
      <c r="C137" s="661">
        <f>SUM('9. sz. mell'!C139)</f>
        <v>0</v>
      </c>
      <c r="D137" s="662">
        <f>SUM('9. sz. mell'!D139)</f>
        <v>0</v>
      </c>
      <c r="E137" s="662">
        <f>SUM('9. sz. mell'!E139)</f>
        <v>0</v>
      </c>
      <c r="F137" s="663">
        <f>SUM('9. sz. mell'!F139)</f>
        <v>0</v>
      </c>
    </row>
    <row r="138" spans="1:6" ht="12" customHeight="1" thickBot="1">
      <c r="A138" s="12" t="s">
        <v>25</v>
      </c>
      <c r="B138" s="448" t="s">
        <v>402</v>
      </c>
      <c r="C138" s="667">
        <f>SUM('9. sz. mell'!C140)</f>
        <v>0</v>
      </c>
      <c r="D138" s="668">
        <f>SUM('9. sz. mell'!D140)</f>
        <v>0</v>
      </c>
      <c r="E138" s="668">
        <f>SUM('9. sz. mell'!E140)</f>
        <v>0</v>
      </c>
      <c r="F138" s="669">
        <f>SUM('9. sz. mell'!F140)</f>
        <v>0</v>
      </c>
    </row>
    <row r="139" spans="1:6" ht="12" customHeight="1">
      <c r="A139" s="7" t="s">
        <v>183</v>
      </c>
      <c r="B139" s="464" t="s">
        <v>403</v>
      </c>
      <c r="C139" s="664">
        <f>SUM('9. sz. mell'!C141)</f>
        <v>0</v>
      </c>
      <c r="D139" s="665">
        <f>SUM('9. sz. mell'!D141)</f>
        <v>0</v>
      </c>
      <c r="E139" s="665">
        <f>SUM('9. sz. mell'!E141)</f>
        <v>0</v>
      </c>
      <c r="F139" s="666">
        <f>SUM('9. sz. mell'!F141)</f>
        <v>0</v>
      </c>
    </row>
    <row r="140" spans="1:6" ht="12" customHeight="1">
      <c r="A140" s="7" t="s">
        <v>184</v>
      </c>
      <c r="B140" s="464" t="s">
        <v>404</v>
      </c>
      <c r="C140" s="658">
        <f>SUM('9. sz. mell'!C142)</f>
        <v>0</v>
      </c>
      <c r="D140" s="659">
        <f>SUM('9. sz. mell'!D142)</f>
        <v>0</v>
      </c>
      <c r="E140" s="659">
        <f>SUM('9. sz. mell'!E142)</f>
        <v>0</v>
      </c>
      <c r="F140" s="660">
        <f>SUM('9. sz. mell'!F142)</f>
        <v>0</v>
      </c>
    </row>
    <row r="141" spans="1:6" ht="12" customHeight="1">
      <c r="A141" s="7" t="s">
        <v>232</v>
      </c>
      <c r="B141" s="464" t="s">
        <v>405</v>
      </c>
      <c r="C141" s="658">
        <f>SUM('9. sz. mell'!C143)</f>
        <v>0</v>
      </c>
      <c r="D141" s="659">
        <f>SUM('9. sz. mell'!D143)</f>
        <v>0</v>
      </c>
      <c r="E141" s="659">
        <f>SUM('9. sz. mell'!E143)</f>
        <v>0</v>
      </c>
      <c r="F141" s="660">
        <f>SUM('9. sz. mell'!F143)</f>
        <v>0</v>
      </c>
    </row>
    <row r="142" spans="1:6" ht="12" customHeight="1" thickBot="1">
      <c r="A142" s="7" t="s">
        <v>315</v>
      </c>
      <c r="B142" s="464" t="s">
        <v>406</v>
      </c>
      <c r="C142" s="661">
        <f>SUM('9. sz. mell'!C144)</f>
        <v>0</v>
      </c>
      <c r="D142" s="662">
        <f>SUM('9. sz. mell'!D144)</f>
        <v>0</v>
      </c>
      <c r="E142" s="662">
        <f>SUM('9. sz. mell'!E144)</f>
        <v>0</v>
      </c>
      <c r="F142" s="663">
        <f>SUM('9. sz. mell'!F144)</f>
        <v>0</v>
      </c>
    </row>
    <row r="143" spans="1:8" ht="15" customHeight="1" thickBot="1">
      <c r="A143" s="12" t="s">
        <v>26</v>
      </c>
      <c r="B143" s="448" t="s">
        <v>407</v>
      </c>
      <c r="C143" s="667">
        <f>SUM('9. sz. mell'!C145)</f>
        <v>38206034</v>
      </c>
      <c r="D143" s="668">
        <f>SUM('9. sz. mell'!D145)</f>
        <v>38206034</v>
      </c>
      <c r="E143" s="668">
        <f>SUM('9. sz. mell'!E145)</f>
        <v>0</v>
      </c>
      <c r="F143" s="669">
        <f>SUM('9. sz. mell'!F145)</f>
        <v>0</v>
      </c>
      <c r="G143" s="373"/>
      <c r="H143" s="373"/>
    </row>
    <row r="144" spans="1:6" s="366" customFormat="1" ht="12.75" customHeight="1" thickBot="1">
      <c r="A144" s="275" t="s">
        <v>27</v>
      </c>
      <c r="B144" s="449" t="s">
        <v>408</v>
      </c>
      <c r="C144" s="670">
        <f>SUM('9. sz. mell'!C146)</f>
        <v>335925283</v>
      </c>
      <c r="D144" s="671">
        <f>SUM('9. sz. mell'!D146)</f>
        <v>335125283</v>
      </c>
      <c r="E144" s="671">
        <f>SUM('9. sz. mell'!E146)</f>
        <v>800000</v>
      </c>
      <c r="F144" s="672">
        <f>SUM('9. sz. mell'!F146)</f>
        <v>0</v>
      </c>
    </row>
    <row r="145" ht="7.5" customHeight="1"/>
    <row r="146" spans="1:5" ht="15.75">
      <c r="A146" s="761" t="s">
        <v>410</v>
      </c>
      <c r="B146" s="761"/>
      <c r="C146" s="761"/>
      <c r="D146" s="759"/>
      <c r="E146" s="759"/>
    </row>
    <row r="147" spans="1:5" ht="15" customHeight="1" thickBot="1">
      <c r="A147" s="760" t="s">
        <v>157</v>
      </c>
      <c r="B147" s="760"/>
      <c r="C147" s="430"/>
      <c r="E147" s="430" t="s">
        <v>639</v>
      </c>
    </row>
    <row r="148" spans="1:6" ht="21.75" customHeight="1" thickBot="1">
      <c r="A148" s="12">
        <v>1</v>
      </c>
      <c r="B148" s="447" t="s">
        <v>411</v>
      </c>
      <c r="C148" s="435">
        <f>+C60-C123</f>
        <v>-46991282</v>
      </c>
      <c r="D148" s="424">
        <f>+D60-D123</f>
        <v>-46991282</v>
      </c>
      <c r="E148" s="276">
        <f>+E60-E123</f>
        <v>0</v>
      </c>
      <c r="F148" s="276">
        <f>+F60-F123</f>
        <v>0</v>
      </c>
    </row>
    <row r="149" spans="1:6" ht="27.75" customHeight="1" thickBot="1">
      <c r="A149" s="12" t="s">
        <v>19</v>
      </c>
      <c r="B149" s="447" t="s">
        <v>412</v>
      </c>
      <c r="C149" s="435">
        <f>+C83-C143</f>
        <v>46991282</v>
      </c>
      <c r="D149" s="424">
        <f>+D83-D143</f>
        <v>46991282</v>
      </c>
      <c r="E149" s="276">
        <f>+E83-E143</f>
        <v>0</v>
      </c>
      <c r="F149" s="276">
        <f>+F83-F143</f>
        <v>0</v>
      </c>
    </row>
  </sheetData>
  <sheetProtection/>
  <mergeCells count="6">
    <mergeCell ref="A1:F1"/>
    <mergeCell ref="A86:F86"/>
    <mergeCell ref="A147:B147"/>
    <mergeCell ref="A146:E146"/>
    <mergeCell ref="A2:B2"/>
    <mergeCell ref="A87:B87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82" r:id="rId1"/>
  <headerFooter alignWithMargins="0">
    <oddHeader>&amp;C&amp;"Times New Roman CE,Félkövér"&amp;12
Gulács község Önkormányzat
2019. ÉVI KÖLTSÉGVETÉSÉNEK ÖSSZEVONT MÉRLEGE
&amp;10
&amp;R&amp;"Times New Roman CE,Félkövér dőlt"&amp;11 1.melléklet a 3/2019. (II.18.) önkormányzati rendelethez</oddHeader>
  </headerFooter>
  <rowBreaks count="1" manualBreakCount="1">
    <brk id="8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49"/>
  <sheetViews>
    <sheetView view="pageBreakPreview" zoomScale="85" zoomScaleSheetLayoutView="85" workbookViewId="0" topLeftCell="B1">
      <selection activeCell="H11" sqref="H11"/>
    </sheetView>
  </sheetViews>
  <sheetFormatPr defaultColWidth="9.00390625" defaultRowHeight="12.75"/>
  <cols>
    <col min="1" max="1" width="11.875" style="347" customWidth="1"/>
    <col min="2" max="2" width="71.625" style="348" customWidth="1"/>
    <col min="3" max="3" width="13.375" style="349" customWidth="1"/>
    <col min="4" max="4" width="14.00390625" style="3" customWidth="1"/>
    <col min="5" max="5" width="14.375" style="3" customWidth="1"/>
    <col min="6" max="6" width="14.875" style="3" customWidth="1"/>
    <col min="7" max="7" width="16.50390625" style="3" customWidth="1"/>
    <col min="8" max="8" width="15.875" style="3" customWidth="1"/>
    <col min="9" max="9" width="17.00390625" style="3" customWidth="1"/>
    <col min="10" max="11" width="16.00390625" style="3" customWidth="1"/>
    <col min="12" max="12" width="17.00390625" style="3" customWidth="1"/>
    <col min="13" max="13" width="1.00390625" style="3" hidden="1" customWidth="1"/>
    <col min="14" max="14" width="0.12890625" style="3" hidden="1" customWidth="1"/>
    <col min="15" max="15" width="1.4921875" style="3" hidden="1" customWidth="1"/>
    <col min="16" max="16" width="13.50390625" style="3" hidden="1" customWidth="1"/>
    <col min="17" max="18" width="0.12890625" style="3" hidden="1" customWidth="1"/>
    <col min="19" max="16384" width="9.375" style="3" customWidth="1"/>
  </cols>
  <sheetData>
    <row r="1" spans="1:3" s="2" customFormat="1" ht="16.5" customHeight="1" thickBot="1">
      <c r="A1" s="230"/>
      <c r="B1" s="231"/>
      <c r="C1" s="238" t="s">
        <v>696</v>
      </c>
    </row>
    <row r="2" spans="1:18" s="102" customFormat="1" ht="21" customHeight="1">
      <c r="A2" s="362" t="s">
        <v>61</v>
      </c>
      <c r="B2" s="809" t="s">
        <v>55</v>
      </c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1"/>
    </row>
    <row r="3" spans="1:18" s="102" customFormat="1" ht="16.5" thickBot="1">
      <c r="A3" s="232" t="s">
        <v>205</v>
      </c>
      <c r="B3" s="812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4"/>
    </row>
    <row r="4" spans="1:18" s="471" customFormat="1" ht="15.75" customHeight="1" thickBot="1">
      <c r="A4" s="470"/>
      <c r="B4" s="477"/>
      <c r="C4" s="478" t="s">
        <v>626</v>
      </c>
      <c r="D4" s="816" t="s">
        <v>459</v>
      </c>
      <c r="E4" s="816"/>
      <c r="F4" s="817"/>
      <c r="G4" s="815" t="s">
        <v>505</v>
      </c>
      <c r="H4" s="816"/>
      <c r="I4" s="817"/>
      <c r="J4" s="815" t="s">
        <v>509</v>
      </c>
      <c r="K4" s="816"/>
      <c r="L4" s="817"/>
      <c r="M4" s="815"/>
      <c r="N4" s="816"/>
      <c r="O4" s="817"/>
      <c r="P4" s="815"/>
      <c r="Q4" s="816"/>
      <c r="R4" s="817"/>
    </row>
    <row r="5" spans="1:18" ht="51.75" customHeight="1" thickBot="1">
      <c r="A5" s="363" t="s">
        <v>206</v>
      </c>
      <c r="B5" s="475" t="s">
        <v>54</v>
      </c>
      <c r="C5" s="476" t="s">
        <v>682</v>
      </c>
      <c r="D5" s="473" t="s">
        <v>673</v>
      </c>
      <c r="E5" s="466" t="s">
        <v>674</v>
      </c>
      <c r="F5" s="466" t="s">
        <v>675</v>
      </c>
      <c r="G5" s="473" t="s">
        <v>673</v>
      </c>
      <c r="H5" s="466" t="s">
        <v>674</v>
      </c>
      <c r="I5" s="466" t="s">
        <v>675</v>
      </c>
      <c r="J5" s="473" t="s">
        <v>673</v>
      </c>
      <c r="K5" s="466" t="s">
        <v>674</v>
      </c>
      <c r="L5" s="466" t="s">
        <v>675</v>
      </c>
      <c r="M5" s="473"/>
      <c r="N5" s="466"/>
      <c r="O5" s="466"/>
      <c r="P5" s="473"/>
      <c r="Q5" s="466"/>
      <c r="R5" s="466"/>
    </row>
    <row r="6" spans="1:18" s="65" customFormat="1" ht="12.75" customHeight="1" thickBot="1">
      <c r="A6" s="198">
        <v>1</v>
      </c>
      <c r="B6" s="199">
        <v>2</v>
      </c>
      <c r="C6" s="472">
        <v>3</v>
      </c>
      <c r="D6" s="236">
        <v>4</v>
      </c>
      <c r="E6" s="472">
        <v>5</v>
      </c>
      <c r="F6" s="200">
        <v>6</v>
      </c>
      <c r="G6" s="236">
        <v>7</v>
      </c>
      <c r="H6" s="472">
        <v>8</v>
      </c>
      <c r="I6" s="200">
        <v>9</v>
      </c>
      <c r="J6" s="236">
        <v>10</v>
      </c>
      <c r="K6" s="472">
        <v>11</v>
      </c>
      <c r="L6" s="200">
        <v>12</v>
      </c>
      <c r="M6" s="236">
        <v>13</v>
      </c>
      <c r="N6" s="472">
        <v>14</v>
      </c>
      <c r="O6" s="200">
        <v>15</v>
      </c>
      <c r="P6" s="236">
        <v>16</v>
      </c>
      <c r="Q6" s="472">
        <v>17</v>
      </c>
      <c r="R6" s="200">
        <v>18</v>
      </c>
    </row>
    <row r="7" spans="1:18" s="65" customFormat="1" ht="15.75" customHeight="1" thickBot="1">
      <c r="A7" s="233"/>
      <c r="B7" s="234" t="s">
        <v>55</v>
      </c>
      <c r="C7" s="569"/>
      <c r="D7" s="549"/>
      <c r="E7" s="474"/>
      <c r="F7" s="533"/>
      <c r="G7" s="549"/>
      <c r="H7" s="474"/>
      <c r="I7" s="533"/>
      <c r="J7" s="549"/>
      <c r="K7" s="474"/>
      <c r="L7" s="533"/>
      <c r="M7" s="549"/>
      <c r="N7" s="474"/>
      <c r="O7" s="533"/>
      <c r="P7" s="549"/>
      <c r="Q7" s="474"/>
      <c r="R7" s="533"/>
    </row>
    <row r="8" spans="1:18" s="65" customFormat="1" ht="12" customHeight="1" thickBot="1">
      <c r="A8" s="26" t="s">
        <v>18</v>
      </c>
      <c r="B8" s="444" t="s">
        <v>256</v>
      </c>
      <c r="C8" s="570">
        <f>+C9+C10+C11+C12+C13+C14</f>
        <v>96881206</v>
      </c>
      <c r="D8" s="550">
        <f aca="true" t="shared" si="0" ref="D8:R8">+D9+D10+D11+D12+D13+D14</f>
        <v>96881206</v>
      </c>
      <c r="E8" s="503">
        <f t="shared" si="0"/>
        <v>0</v>
      </c>
      <c r="F8" s="557">
        <f t="shared" si="0"/>
        <v>0</v>
      </c>
      <c r="G8" s="556">
        <f t="shared" si="0"/>
        <v>96881206</v>
      </c>
      <c r="H8" s="506">
        <f t="shared" si="0"/>
        <v>0</v>
      </c>
      <c r="I8" s="557">
        <f t="shared" si="0"/>
        <v>0</v>
      </c>
      <c r="J8" s="556">
        <f t="shared" si="0"/>
        <v>0</v>
      </c>
      <c r="K8" s="503">
        <f t="shared" si="0"/>
        <v>0</v>
      </c>
      <c r="L8" s="551">
        <f t="shared" si="0"/>
        <v>0</v>
      </c>
      <c r="M8" s="550">
        <f t="shared" si="0"/>
        <v>0</v>
      </c>
      <c r="N8" s="503">
        <f t="shared" si="0"/>
        <v>0</v>
      </c>
      <c r="O8" s="551">
        <f t="shared" si="0"/>
        <v>0</v>
      </c>
      <c r="P8" s="550">
        <f t="shared" si="0"/>
        <v>0</v>
      </c>
      <c r="Q8" s="503">
        <f t="shared" si="0"/>
        <v>0</v>
      </c>
      <c r="R8" s="551">
        <f t="shared" si="0"/>
        <v>0</v>
      </c>
    </row>
    <row r="9" spans="1:18" s="103" customFormat="1" ht="12" customHeight="1">
      <c r="A9" s="376" t="s">
        <v>100</v>
      </c>
      <c r="B9" s="563" t="s">
        <v>257</v>
      </c>
      <c r="C9" s="571">
        <f aca="true" t="shared" si="1" ref="C9:C14">SUM(D9:F9)</f>
        <v>19504180</v>
      </c>
      <c r="D9" s="562">
        <f aca="true" t="shared" si="2" ref="D9:F24">SUM(G9+J9+M9+P9)</f>
        <v>19504180</v>
      </c>
      <c r="E9" s="600">
        <f t="shared" si="2"/>
        <v>0</v>
      </c>
      <c r="F9" s="601">
        <f t="shared" si="2"/>
        <v>0</v>
      </c>
      <c r="G9" s="552">
        <v>19504180</v>
      </c>
      <c r="H9" s="504"/>
      <c r="I9" s="553"/>
      <c r="J9" s="552"/>
      <c r="K9" s="504"/>
      <c r="L9" s="553"/>
      <c r="M9" s="552"/>
      <c r="N9" s="504"/>
      <c r="O9" s="553"/>
      <c r="P9" s="552"/>
      <c r="Q9" s="504"/>
      <c r="R9" s="553"/>
    </row>
    <row r="10" spans="1:18" s="104" customFormat="1" ht="12" customHeight="1">
      <c r="A10" s="377" t="s">
        <v>101</v>
      </c>
      <c r="B10" s="564" t="s">
        <v>258</v>
      </c>
      <c r="C10" s="571">
        <f t="shared" si="1"/>
        <v>0</v>
      </c>
      <c r="D10" s="562">
        <f t="shared" si="2"/>
        <v>0</v>
      </c>
      <c r="E10" s="600">
        <f t="shared" si="2"/>
        <v>0</v>
      </c>
      <c r="F10" s="601">
        <f t="shared" si="2"/>
        <v>0</v>
      </c>
      <c r="G10" s="554"/>
      <c r="H10" s="505"/>
      <c r="I10" s="555"/>
      <c r="J10" s="554"/>
      <c r="K10" s="505"/>
      <c r="L10" s="555"/>
      <c r="M10" s="554"/>
      <c r="N10" s="505"/>
      <c r="O10" s="555"/>
      <c r="P10" s="554"/>
      <c r="Q10" s="505"/>
      <c r="R10" s="555"/>
    </row>
    <row r="11" spans="1:18" s="104" customFormat="1" ht="12" customHeight="1">
      <c r="A11" s="377" t="s">
        <v>102</v>
      </c>
      <c r="B11" s="564" t="s">
        <v>259</v>
      </c>
      <c r="C11" s="571">
        <f t="shared" si="1"/>
        <v>32245190</v>
      </c>
      <c r="D11" s="562">
        <f t="shared" si="2"/>
        <v>32245190</v>
      </c>
      <c r="E11" s="600">
        <f t="shared" si="2"/>
        <v>0</v>
      </c>
      <c r="F11" s="601">
        <f t="shared" si="2"/>
        <v>0</v>
      </c>
      <c r="G11" s="554">
        <v>32245190</v>
      </c>
      <c r="H11" s="505"/>
      <c r="I11" s="555"/>
      <c r="J11" s="554"/>
      <c r="K11" s="505"/>
      <c r="L11" s="555"/>
      <c r="M11" s="554"/>
      <c r="N11" s="505"/>
      <c r="O11" s="555"/>
      <c r="P11" s="554"/>
      <c r="Q11" s="505"/>
      <c r="R11" s="555"/>
    </row>
    <row r="12" spans="1:18" s="104" customFormat="1" ht="12" customHeight="1">
      <c r="A12" s="377" t="s">
        <v>103</v>
      </c>
      <c r="B12" s="564" t="s">
        <v>260</v>
      </c>
      <c r="C12" s="571">
        <f t="shared" si="1"/>
        <v>1800000</v>
      </c>
      <c r="D12" s="562">
        <f t="shared" si="2"/>
        <v>1800000</v>
      </c>
      <c r="E12" s="600">
        <f t="shared" si="2"/>
        <v>0</v>
      </c>
      <c r="F12" s="601">
        <f t="shared" si="2"/>
        <v>0</v>
      </c>
      <c r="G12" s="554">
        <v>1800000</v>
      </c>
      <c r="H12" s="505"/>
      <c r="I12" s="555"/>
      <c r="J12" s="554"/>
      <c r="K12" s="505"/>
      <c r="L12" s="555"/>
      <c r="M12" s="554"/>
      <c r="N12" s="505"/>
      <c r="O12" s="555"/>
      <c r="P12" s="554"/>
      <c r="Q12" s="505"/>
      <c r="R12" s="555"/>
    </row>
    <row r="13" spans="1:18" s="104" customFormat="1" ht="12" customHeight="1">
      <c r="A13" s="377" t="s">
        <v>152</v>
      </c>
      <c r="B13" s="564" t="s">
        <v>261</v>
      </c>
      <c r="C13" s="571">
        <f t="shared" si="1"/>
        <v>0</v>
      </c>
      <c r="D13" s="562">
        <f t="shared" si="2"/>
        <v>0</v>
      </c>
      <c r="E13" s="600">
        <f t="shared" si="2"/>
        <v>0</v>
      </c>
      <c r="F13" s="601">
        <f t="shared" si="2"/>
        <v>0</v>
      </c>
      <c r="G13" s="554"/>
      <c r="H13" s="505"/>
      <c r="I13" s="555"/>
      <c r="J13" s="554"/>
      <c r="K13" s="505"/>
      <c r="L13" s="555"/>
      <c r="M13" s="554"/>
      <c r="N13" s="505"/>
      <c r="O13" s="555"/>
      <c r="P13" s="554"/>
      <c r="Q13" s="505"/>
      <c r="R13" s="555"/>
    </row>
    <row r="14" spans="1:18" s="103" customFormat="1" ht="12" customHeight="1" thickBot="1">
      <c r="A14" s="378" t="s">
        <v>104</v>
      </c>
      <c r="B14" s="565" t="s">
        <v>648</v>
      </c>
      <c r="C14" s="752">
        <f t="shared" si="1"/>
        <v>43331836</v>
      </c>
      <c r="D14" s="753">
        <f t="shared" si="2"/>
        <v>43331836</v>
      </c>
      <c r="E14" s="600">
        <f t="shared" si="2"/>
        <v>0</v>
      </c>
      <c r="F14" s="601">
        <f t="shared" si="2"/>
        <v>0</v>
      </c>
      <c r="G14" s="751">
        <v>43331836</v>
      </c>
      <c r="H14" s="504"/>
      <c r="I14" s="553"/>
      <c r="J14" s="552"/>
      <c r="K14" s="504"/>
      <c r="L14" s="553"/>
      <c r="M14" s="552"/>
      <c r="N14" s="504"/>
      <c r="O14" s="553"/>
      <c r="P14" s="552"/>
      <c r="Q14" s="504"/>
      <c r="R14" s="553"/>
    </row>
    <row r="15" spans="1:18" s="103" customFormat="1" ht="12" customHeight="1" thickBot="1">
      <c r="A15" s="26" t="s">
        <v>19</v>
      </c>
      <c r="B15" s="566" t="s">
        <v>263</v>
      </c>
      <c r="C15" s="572">
        <f>+C16+C17+C18+C19+C20</f>
        <v>75006612</v>
      </c>
      <c r="D15" s="556">
        <f aca="true" t="shared" si="3" ref="D15:R15">+D16+D17+D18+D19+D20</f>
        <v>75006612</v>
      </c>
      <c r="E15" s="506">
        <f t="shared" si="3"/>
        <v>0</v>
      </c>
      <c r="F15" s="557">
        <f t="shared" si="3"/>
        <v>0</v>
      </c>
      <c r="G15" s="556">
        <f t="shared" si="3"/>
        <v>75006612</v>
      </c>
      <c r="H15" s="506">
        <f t="shared" si="3"/>
        <v>0</v>
      </c>
      <c r="I15" s="557">
        <f t="shared" si="3"/>
        <v>0</v>
      </c>
      <c r="J15" s="556">
        <f t="shared" si="3"/>
        <v>0</v>
      </c>
      <c r="K15" s="506">
        <f t="shared" si="3"/>
        <v>0</v>
      </c>
      <c r="L15" s="557">
        <f t="shared" si="3"/>
        <v>0</v>
      </c>
      <c r="M15" s="556">
        <f t="shared" si="3"/>
        <v>0</v>
      </c>
      <c r="N15" s="506">
        <f t="shared" si="3"/>
        <v>0</v>
      </c>
      <c r="O15" s="557">
        <f t="shared" si="3"/>
        <v>0</v>
      </c>
      <c r="P15" s="556">
        <f t="shared" si="3"/>
        <v>0</v>
      </c>
      <c r="Q15" s="506">
        <f t="shared" si="3"/>
        <v>0</v>
      </c>
      <c r="R15" s="557">
        <f t="shared" si="3"/>
        <v>0</v>
      </c>
    </row>
    <row r="16" spans="1:18" s="103" customFormat="1" ht="12" customHeight="1">
      <c r="A16" s="376" t="s">
        <v>106</v>
      </c>
      <c r="B16" s="563" t="s">
        <v>264</v>
      </c>
      <c r="C16" s="571">
        <f aca="true" t="shared" si="4" ref="C16:C21">SUM(D16:F16)</f>
        <v>0</v>
      </c>
      <c r="D16" s="562">
        <f aca="true" t="shared" si="5" ref="D16:D21">SUM(G16+J16+M16+P16)</f>
        <v>0</v>
      </c>
      <c r="E16" s="600">
        <f t="shared" si="2"/>
        <v>0</v>
      </c>
      <c r="F16" s="601">
        <f t="shared" si="2"/>
        <v>0</v>
      </c>
      <c r="G16" s="552"/>
      <c r="H16" s="504"/>
      <c r="I16" s="553"/>
      <c r="J16" s="552"/>
      <c r="K16" s="504"/>
      <c r="L16" s="553"/>
      <c r="M16" s="552"/>
      <c r="N16" s="504"/>
      <c r="O16" s="553"/>
      <c r="P16" s="552"/>
      <c r="Q16" s="504"/>
      <c r="R16" s="553"/>
    </row>
    <row r="17" spans="1:18" s="103" customFormat="1" ht="12" customHeight="1">
      <c r="A17" s="377" t="s">
        <v>107</v>
      </c>
      <c r="B17" s="564" t="s">
        <v>265</v>
      </c>
      <c r="C17" s="571">
        <f t="shared" si="4"/>
        <v>0</v>
      </c>
      <c r="D17" s="562">
        <f t="shared" si="5"/>
        <v>0</v>
      </c>
      <c r="E17" s="600">
        <f t="shared" si="2"/>
        <v>0</v>
      </c>
      <c r="F17" s="601">
        <f t="shared" si="2"/>
        <v>0</v>
      </c>
      <c r="G17" s="552"/>
      <c r="H17" s="504"/>
      <c r="I17" s="553"/>
      <c r="J17" s="552"/>
      <c r="K17" s="504"/>
      <c r="L17" s="553"/>
      <c r="M17" s="552"/>
      <c r="N17" s="504"/>
      <c r="O17" s="553"/>
      <c r="P17" s="552"/>
      <c r="Q17" s="504"/>
      <c r="R17" s="553"/>
    </row>
    <row r="18" spans="1:18" s="103" customFormat="1" ht="12" customHeight="1">
      <c r="A18" s="377" t="s">
        <v>108</v>
      </c>
      <c r="B18" s="564" t="s">
        <v>448</v>
      </c>
      <c r="C18" s="571">
        <f t="shared" si="4"/>
        <v>0</v>
      </c>
      <c r="D18" s="562">
        <f t="shared" si="5"/>
        <v>0</v>
      </c>
      <c r="E18" s="600">
        <f t="shared" si="2"/>
        <v>0</v>
      </c>
      <c r="F18" s="601">
        <f t="shared" si="2"/>
        <v>0</v>
      </c>
      <c r="G18" s="552"/>
      <c r="H18" s="504"/>
      <c r="I18" s="553"/>
      <c r="J18" s="552"/>
      <c r="K18" s="504"/>
      <c r="L18" s="553"/>
      <c r="M18" s="552"/>
      <c r="N18" s="504"/>
      <c r="O18" s="553"/>
      <c r="P18" s="552"/>
      <c r="Q18" s="504"/>
      <c r="R18" s="553"/>
    </row>
    <row r="19" spans="1:18" s="103" customFormat="1" ht="12" customHeight="1">
      <c r="A19" s="377" t="s">
        <v>109</v>
      </c>
      <c r="B19" s="564" t="s">
        <v>449</v>
      </c>
      <c r="C19" s="571">
        <f t="shared" si="4"/>
        <v>0</v>
      </c>
      <c r="D19" s="562">
        <f t="shared" si="5"/>
        <v>0</v>
      </c>
      <c r="E19" s="600">
        <f t="shared" si="2"/>
        <v>0</v>
      </c>
      <c r="F19" s="601">
        <f t="shared" si="2"/>
        <v>0</v>
      </c>
      <c r="G19" s="552"/>
      <c r="H19" s="504"/>
      <c r="I19" s="553"/>
      <c r="J19" s="552"/>
      <c r="K19" s="504"/>
      <c r="L19" s="553"/>
      <c r="M19" s="552"/>
      <c r="N19" s="504"/>
      <c r="O19" s="553"/>
      <c r="P19" s="552"/>
      <c r="Q19" s="504"/>
      <c r="R19" s="553"/>
    </row>
    <row r="20" spans="1:18" s="103" customFormat="1" ht="12" customHeight="1">
      <c r="A20" s="377" t="s">
        <v>110</v>
      </c>
      <c r="B20" s="564" t="s">
        <v>266</v>
      </c>
      <c r="C20" s="571">
        <f t="shared" si="4"/>
        <v>75006612</v>
      </c>
      <c r="D20" s="562">
        <f t="shared" si="5"/>
        <v>75006612</v>
      </c>
      <c r="E20" s="600">
        <f t="shared" si="2"/>
        <v>0</v>
      </c>
      <c r="F20" s="601">
        <f t="shared" si="2"/>
        <v>0</v>
      </c>
      <c r="G20" s="552">
        <v>75006612</v>
      </c>
      <c r="H20" s="504"/>
      <c r="I20" s="553"/>
      <c r="J20" s="552"/>
      <c r="K20" s="504"/>
      <c r="L20" s="553"/>
      <c r="M20" s="552"/>
      <c r="N20" s="504"/>
      <c r="O20" s="553"/>
      <c r="P20" s="552"/>
      <c r="Q20" s="504"/>
      <c r="R20" s="553"/>
    </row>
    <row r="21" spans="1:18" s="104" customFormat="1" ht="12" customHeight="1" thickBot="1">
      <c r="A21" s="378" t="s">
        <v>119</v>
      </c>
      <c r="B21" s="565" t="s">
        <v>267</v>
      </c>
      <c r="C21" s="571">
        <f t="shared" si="4"/>
        <v>0</v>
      </c>
      <c r="D21" s="562">
        <f t="shared" si="5"/>
        <v>0</v>
      </c>
      <c r="E21" s="600">
        <f t="shared" si="2"/>
        <v>0</v>
      </c>
      <c r="F21" s="601">
        <f t="shared" si="2"/>
        <v>0</v>
      </c>
      <c r="G21" s="554"/>
      <c r="H21" s="505"/>
      <c r="I21" s="555"/>
      <c r="J21" s="554"/>
      <c r="K21" s="505"/>
      <c r="L21" s="555"/>
      <c r="M21" s="554"/>
      <c r="N21" s="505"/>
      <c r="O21" s="555"/>
      <c r="P21" s="554"/>
      <c r="Q21" s="505"/>
      <c r="R21" s="555"/>
    </row>
    <row r="22" spans="1:18" s="104" customFormat="1" ht="12" customHeight="1" thickBot="1">
      <c r="A22" s="26" t="s">
        <v>20</v>
      </c>
      <c r="B22" s="519" t="s">
        <v>268</v>
      </c>
      <c r="C22" s="572">
        <f>+C23+C24+C25+C26+C27</f>
        <v>53296549</v>
      </c>
      <c r="D22" s="556">
        <f aca="true" t="shared" si="6" ref="D22:R22">+D23+D24+D25+D26+D27</f>
        <v>53296549</v>
      </c>
      <c r="E22" s="506">
        <f t="shared" si="6"/>
        <v>0</v>
      </c>
      <c r="F22" s="557">
        <f t="shared" si="6"/>
        <v>0</v>
      </c>
      <c r="G22" s="556">
        <f t="shared" si="6"/>
        <v>53296549</v>
      </c>
      <c r="H22" s="506">
        <f t="shared" si="6"/>
        <v>0</v>
      </c>
      <c r="I22" s="557">
        <f t="shared" si="6"/>
        <v>0</v>
      </c>
      <c r="J22" s="556">
        <f t="shared" si="6"/>
        <v>0</v>
      </c>
      <c r="K22" s="506">
        <f t="shared" si="6"/>
        <v>0</v>
      </c>
      <c r="L22" s="557">
        <f t="shared" si="6"/>
        <v>0</v>
      </c>
      <c r="M22" s="556">
        <f t="shared" si="6"/>
        <v>0</v>
      </c>
      <c r="N22" s="506">
        <f t="shared" si="6"/>
        <v>0</v>
      </c>
      <c r="O22" s="557">
        <f t="shared" si="6"/>
        <v>0</v>
      </c>
      <c r="P22" s="556">
        <f t="shared" si="6"/>
        <v>0</v>
      </c>
      <c r="Q22" s="506">
        <f t="shared" si="6"/>
        <v>0</v>
      </c>
      <c r="R22" s="557">
        <f t="shared" si="6"/>
        <v>0</v>
      </c>
    </row>
    <row r="23" spans="1:18" s="104" customFormat="1" ht="12" customHeight="1">
      <c r="A23" s="376" t="s">
        <v>89</v>
      </c>
      <c r="B23" s="563" t="s">
        <v>269</v>
      </c>
      <c r="C23" s="571">
        <f aca="true" t="shared" si="7" ref="C23:C28">SUM(D23:F23)</f>
        <v>53296549</v>
      </c>
      <c r="D23" s="562">
        <f aca="true" t="shared" si="8" ref="D23:F35">SUM(G23+J23+M23+P23)</f>
        <v>53296549</v>
      </c>
      <c r="E23" s="600">
        <f t="shared" si="2"/>
        <v>0</v>
      </c>
      <c r="F23" s="601">
        <f t="shared" si="2"/>
        <v>0</v>
      </c>
      <c r="G23" s="554">
        <v>53296549</v>
      </c>
      <c r="H23" s="505"/>
      <c r="I23" s="555"/>
      <c r="J23" s="554"/>
      <c r="K23" s="505"/>
      <c r="L23" s="555"/>
      <c r="M23" s="554"/>
      <c r="N23" s="505"/>
      <c r="O23" s="555"/>
      <c r="P23" s="554"/>
      <c r="Q23" s="505"/>
      <c r="R23" s="555"/>
    </row>
    <row r="24" spans="1:18" s="103" customFormat="1" ht="12" customHeight="1">
      <c r="A24" s="377" t="s">
        <v>90</v>
      </c>
      <c r="B24" s="564" t="s">
        <v>270</v>
      </c>
      <c r="C24" s="571">
        <f t="shared" si="7"/>
        <v>0</v>
      </c>
      <c r="D24" s="562">
        <f t="shared" si="8"/>
        <v>0</v>
      </c>
      <c r="E24" s="600">
        <f t="shared" si="2"/>
        <v>0</v>
      </c>
      <c r="F24" s="601">
        <f t="shared" si="2"/>
        <v>0</v>
      </c>
      <c r="G24" s="552"/>
      <c r="H24" s="504"/>
      <c r="I24" s="553"/>
      <c r="J24" s="552"/>
      <c r="K24" s="504"/>
      <c r="L24" s="553"/>
      <c r="M24" s="552"/>
      <c r="N24" s="504"/>
      <c r="O24" s="553"/>
      <c r="P24" s="552"/>
      <c r="Q24" s="504"/>
      <c r="R24" s="553"/>
    </row>
    <row r="25" spans="1:18" s="104" customFormat="1" ht="12" customHeight="1">
      <c r="A25" s="377" t="s">
        <v>91</v>
      </c>
      <c r="B25" s="564" t="s">
        <v>450</v>
      </c>
      <c r="C25" s="571">
        <f t="shared" si="7"/>
        <v>0</v>
      </c>
      <c r="D25" s="562">
        <f t="shared" si="8"/>
        <v>0</v>
      </c>
      <c r="E25" s="600">
        <f t="shared" si="8"/>
        <v>0</v>
      </c>
      <c r="F25" s="601">
        <f t="shared" si="8"/>
        <v>0</v>
      </c>
      <c r="G25" s="554"/>
      <c r="H25" s="505"/>
      <c r="I25" s="555"/>
      <c r="J25" s="554"/>
      <c r="K25" s="505"/>
      <c r="L25" s="555"/>
      <c r="M25" s="554"/>
      <c r="N25" s="505"/>
      <c r="O25" s="555"/>
      <c r="P25" s="554"/>
      <c r="Q25" s="505"/>
      <c r="R25" s="555"/>
    </row>
    <row r="26" spans="1:18" s="104" customFormat="1" ht="12" customHeight="1">
      <c r="A26" s="377" t="s">
        <v>92</v>
      </c>
      <c r="B26" s="564" t="s">
        <v>451</v>
      </c>
      <c r="C26" s="571">
        <f t="shared" si="7"/>
        <v>0</v>
      </c>
      <c r="D26" s="562">
        <f t="shared" si="8"/>
        <v>0</v>
      </c>
      <c r="E26" s="600">
        <f t="shared" si="8"/>
        <v>0</v>
      </c>
      <c r="F26" s="601">
        <f t="shared" si="8"/>
        <v>0</v>
      </c>
      <c r="G26" s="554"/>
      <c r="H26" s="505"/>
      <c r="I26" s="555"/>
      <c r="J26" s="554"/>
      <c r="K26" s="505"/>
      <c r="L26" s="555"/>
      <c r="M26" s="554"/>
      <c r="N26" s="505"/>
      <c r="O26" s="555"/>
      <c r="P26" s="554"/>
      <c r="Q26" s="505"/>
      <c r="R26" s="555"/>
    </row>
    <row r="27" spans="1:18" s="104" customFormat="1" ht="12" customHeight="1">
      <c r="A27" s="377" t="s">
        <v>173</v>
      </c>
      <c r="B27" s="564" t="s">
        <v>271</v>
      </c>
      <c r="C27" s="571">
        <f t="shared" si="7"/>
        <v>0</v>
      </c>
      <c r="D27" s="562">
        <f t="shared" si="8"/>
        <v>0</v>
      </c>
      <c r="E27" s="600">
        <f t="shared" si="8"/>
        <v>0</v>
      </c>
      <c r="F27" s="601">
        <f t="shared" si="8"/>
        <v>0</v>
      </c>
      <c r="G27" s="554"/>
      <c r="H27" s="505"/>
      <c r="I27" s="555"/>
      <c r="J27" s="554"/>
      <c r="K27" s="505"/>
      <c r="L27" s="555"/>
      <c r="M27" s="554"/>
      <c r="N27" s="505"/>
      <c r="O27" s="555"/>
      <c r="P27" s="554"/>
      <c r="Q27" s="505"/>
      <c r="R27" s="555"/>
    </row>
    <row r="28" spans="1:18" s="104" customFormat="1" ht="12" customHeight="1" thickBot="1">
      <c r="A28" s="378" t="s">
        <v>174</v>
      </c>
      <c r="B28" s="565" t="s">
        <v>272</v>
      </c>
      <c r="C28" s="571">
        <f t="shared" si="7"/>
        <v>0</v>
      </c>
      <c r="D28" s="562">
        <f t="shared" si="8"/>
        <v>0</v>
      </c>
      <c r="E28" s="600">
        <f t="shared" si="8"/>
        <v>0</v>
      </c>
      <c r="F28" s="601">
        <f t="shared" si="8"/>
        <v>0</v>
      </c>
      <c r="G28" s="554"/>
      <c r="H28" s="505"/>
      <c r="I28" s="555"/>
      <c r="J28" s="554"/>
      <c r="K28" s="505"/>
      <c r="L28" s="555"/>
      <c r="M28" s="554"/>
      <c r="N28" s="505"/>
      <c r="O28" s="555"/>
      <c r="P28" s="554"/>
      <c r="Q28" s="505"/>
      <c r="R28" s="555"/>
    </row>
    <row r="29" spans="1:18" s="104" customFormat="1" ht="12" customHeight="1" thickBot="1">
      <c r="A29" s="26" t="s">
        <v>175</v>
      </c>
      <c r="B29" s="519" t="s">
        <v>273</v>
      </c>
      <c r="C29" s="573">
        <f>+C30+C33+C34+C35</f>
        <v>9300000</v>
      </c>
      <c r="D29" s="558">
        <f aca="true" t="shared" si="9" ref="D29:R29">+D30+D33+D34+D35</f>
        <v>9300000</v>
      </c>
      <c r="E29" s="507">
        <f t="shared" si="9"/>
        <v>0</v>
      </c>
      <c r="F29" s="559">
        <f t="shared" si="9"/>
        <v>0</v>
      </c>
      <c r="G29" s="558">
        <f t="shared" si="9"/>
        <v>9300000</v>
      </c>
      <c r="H29" s="507">
        <f t="shared" si="9"/>
        <v>0</v>
      </c>
      <c r="I29" s="559">
        <f t="shared" si="9"/>
        <v>0</v>
      </c>
      <c r="J29" s="558">
        <f t="shared" si="9"/>
        <v>0</v>
      </c>
      <c r="K29" s="507">
        <f t="shared" si="9"/>
        <v>0</v>
      </c>
      <c r="L29" s="559">
        <f t="shared" si="9"/>
        <v>0</v>
      </c>
      <c r="M29" s="558">
        <f t="shared" si="9"/>
        <v>0</v>
      </c>
      <c r="N29" s="507">
        <f t="shared" si="9"/>
        <v>0</v>
      </c>
      <c r="O29" s="559">
        <f t="shared" si="9"/>
        <v>0</v>
      </c>
      <c r="P29" s="558">
        <f t="shared" si="9"/>
        <v>0</v>
      </c>
      <c r="Q29" s="507">
        <f t="shared" si="9"/>
        <v>0</v>
      </c>
      <c r="R29" s="559">
        <f t="shared" si="9"/>
        <v>0</v>
      </c>
    </row>
    <row r="30" spans="1:18" s="104" customFormat="1" ht="12" customHeight="1">
      <c r="A30" s="376" t="s">
        <v>274</v>
      </c>
      <c r="B30" s="563" t="s">
        <v>280</v>
      </c>
      <c r="C30" s="574">
        <f aca="true" t="shared" si="10" ref="C30:C35">SUM(D30:F30)</f>
        <v>7500000</v>
      </c>
      <c r="D30" s="562">
        <f aca="true" t="shared" si="11" ref="D30:D35">SUM(G30+J30+M30+P30)</f>
        <v>7500000</v>
      </c>
      <c r="E30" s="600">
        <f t="shared" si="8"/>
        <v>0</v>
      </c>
      <c r="F30" s="601">
        <f t="shared" si="8"/>
        <v>0</v>
      </c>
      <c r="G30" s="601">
        <f>SUM(G31:G32)</f>
        <v>7500000</v>
      </c>
      <c r="H30" s="505"/>
      <c r="I30" s="555"/>
      <c r="J30" s="554"/>
      <c r="K30" s="505"/>
      <c r="L30" s="555"/>
      <c r="M30" s="554"/>
      <c r="N30" s="505"/>
      <c r="O30" s="555"/>
      <c r="P30" s="554"/>
      <c r="Q30" s="505"/>
      <c r="R30" s="555"/>
    </row>
    <row r="31" spans="1:18" s="104" customFormat="1" ht="12" customHeight="1">
      <c r="A31" s="377" t="s">
        <v>275</v>
      </c>
      <c r="B31" s="564" t="s">
        <v>281</v>
      </c>
      <c r="C31" s="574">
        <f t="shared" si="10"/>
        <v>1500000</v>
      </c>
      <c r="D31" s="562">
        <f t="shared" si="11"/>
        <v>1500000</v>
      </c>
      <c r="E31" s="600">
        <f t="shared" si="8"/>
        <v>0</v>
      </c>
      <c r="F31" s="601">
        <f t="shared" si="8"/>
        <v>0</v>
      </c>
      <c r="G31" s="510">
        <v>1500000</v>
      </c>
      <c r="H31" s="505"/>
      <c r="I31" s="555"/>
      <c r="J31" s="554"/>
      <c r="K31" s="505"/>
      <c r="L31" s="555"/>
      <c r="M31" s="554"/>
      <c r="N31" s="505"/>
      <c r="O31" s="555"/>
      <c r="P31" s="554"/>
      <c r="Q31" s="505"/>
      <c r="R31" s="555"/>
    </row>
    <row r="32" spans="1:18" s="104" customFormat="1" ht="12" customHeight="1">
      <c r="A32" s="377" t="s">
        <v>276</v>
      </c>
      <c r="B32" s="564" t="s">
        <v>282</v>
      </c>
      <c r="C32" s="574">
        <f t="shared" si="10"/>
        <v>6000000</v>
      </c>
      <c r="D32" s="562">
        <f t="shared" si="11"/>
        <v>6000000</v>
      </c>
      <c r="E32" s="600">
        <f t="shared" si="8"/>
        <v>0</v>
      </c>
      <c r="F32" s="601">
        <f t="shared" si="8"/>
        <v>0</v>
      </c>
      <c r="G32" s="510">
        <v>6000000</v>
      </c>
      <c r="H32" s="505"/>
      <c r="I32" s="555"/>
      <c r="J32" s="554"/>
      <c r="K32" s="505"/>
      <c r="L32" s="555"/>
      <c r="M32" s="554"/>
      <c r="N32" s="505"/>
      <c r="O32" s="555"/>
      <c r="P32" s="554"/>
      <c r="Q32" s="505"/>
      <c r="R32" s="555"/>
    </row>
    <row r="33" spans="1:18" s="104" customFormat="1" ht="12" customHeight="1">
      <c r="A33" s="377" t="s">
        <v>277</v>
      </c>
      <c r="B33" s="564" t="s">
        <v>283</v>
      </c>
      <c r="C33" s="574">
        <f t="shared" si="10"/>
        <v>1600000</v>
      </c>
      <c r="D33" s="562">
        <f t="shared" si="11"/>
        <v>1600000</v>
      </c>
      <c r="E33" s="600">
        <f t="shared" si="8"/>
        <v>0</v>
      </c>
      <c r="F33" s="601">
        <f t="shared" si="8"/>
        <v>0</v>
      </c>
      <c r="G33" s="510">
        <v>1600000</v>
      </c>
      <c r="H33" s="505"/>
      <c r="I33" s="555"/>
      <c r="J33" s="554"/>
      <c r="K33" s="505"/>
      <c r="L33" s="555"/>
      <c r="M33" s="554"/>
      <c r="N33" s="505"/>
      <c r="O33" s="555"/>
      <c r="P33" s="554"/>
      <c r="Q33" s="505"/>
      <c r="R33" s="555"/>
    </row>
    <row r="34" spans="1:18" s="104" customFormat="1" ht="12" customHeight="1">
      <c r="A34" s="377" t="s">
        <v>278</v>
      </c>
      <c r="B34" s="564" t="s">
        <v>284</v>
      </c>
      <c r="C34" s="574">
        <f t="shared" si="10"/>
        <v>0</v>
      </c>
      <c r="D34" s="562">
        <f t="shared" si="11"/>
        <v>0</v>
      </c>
      <c r="E34" s="600">
        <f t="shared" si="8"/>
        <v>0</v>
      </c>
      <c r="F34" s="601">
        <f t="shared" si="8"/>
        <v>0</v>
      </c>
      <c r="G34" s="510"/>
      <c r="H34" s="505"/>
      <c r="I34" s="555"/>
      <c r="J34" s="554"/>
      <c r="K34" s="505"/>
      <c r="L34" s="555"/>
      <c r="M34" s="554"/>
      <c r="N34" s="505"/>
      <c r="O34" s="555"/>
      <c r="P34" s="554"/>
      <c r="Q34" s="505"/>
      <c r="R34" s="555"/>
    </row>
    <row r="35" spans="1:18" s="104" customFormat="1" ht="12" customHeight="1" thickBot="1">
      <c r="A35" s="378" t="s">
        <v>279</v>
      </c>
      <c r="B35" s="565" t="s">
        <v>285</v>
      </c>
      <c r="C35" s="574">
        <f t="shared" si="10"/>
        <v>200000</v>
      </c>
      <c r="D35" s="562">
        <f t="shared" si="11"/>
        <v>200000</v>
      </c>
      <c r="E35" s="600">
        <f t="shared" si="8"/>
        <v>0</v>
      </c>
      <c r="F35" s="601">
        <f t="shared" si="8"/>
        <v>0</v>
      </c>
      <c r="G35" s="511">
        <v>200000</v>
      </c>
      <c r="H35" s="505"/>
      <c r="I35" s="555"/>
      <c r="J35" s="554"/>
      <c r="K35" s="505"/>
      <c r="L35" s="555"/>
      <c r="M35" s="554"/>
      <c r="N35" s="505"/>
      <c r="O35" s="555"/>
      <c r="P35" s="554"/>
      <c r="Q35" s="505"/>
      <c r="R35" s="555"/>
    </row>
    <row r="36" spans="1:18" s="104" customFormat="1" ht="12" customHeight="1" thickBot="1">
      <c r="A36" s="26" t="s">
        <v>22</v>
      </c>
      <c r="B36" s="519" t="s">
        <v>286</v>
      </c>
      <c r="C36" s="572">
        <f>SUM(C37:C46)</f>
        <v>11219600</v>
      </c>
      <c r="D36" s="556">
        <f aca="true" t="shared" si="12" ref="D36:R36">SUM(D37:D46)</f>
        <v>10419600</v>
      </c>
      <c r="E36" s="506">
        <f t="shared" si="12"/>
        <v>800000</v>
      </c>
      <c r="F36" s="557">
        <f t="shared" si="12"/>
        <v>0</v>
      </c>
      <c r="G36" s="556">
        <f t="shared" si="12"/>
        <v>7419600</v>
      </c>
      <c r="H36" s="506">
        <f t="shared" si="12"/>
        <v>800000</v>
      </c>
      <c r="I36" s="557">
        <f t="shared" si="12"/>
        <v>0</v>
      </c>
      <c r="J36" s="556">
        <f t="shared" si="12"/>
        <v>3000000</v>
      </c>
      <c r="K36" s="506">
        <f t="shared" si="12"/>
        <v>0</v>
      </c>
      <c r="L36" s="557">
        <f t="shared" si="12"/>
        <v>0</v>
      </c>
      <c r="M36" s="556">
        <f t="shared" si="12"/>
        <v>0</v>
      </c>
      <c r="N36" s="506">
        <f t="shared" si="12"/>
        <v>0</v>
      </c>
      <c r="O36" s="557">
        <f t="shared" si="12"/>
        <v>0</v>
      </c>
      <c r="P36" s="556">
        <f t="shared" si="12"/>
        <v>0</v>
      </c>
      <c r="Q36" s="506">
        <f t="shared" si="12"/>
        <v>0</v>
      </c>
      <c r="R36" s="557">
        <f t="shared" si="12"/>
        <v>0</v>
      </c>
    </row>
    <row r="37" spans="1:18" s="104" customFormat="1" ht="12" customHeight="1">
      <c r="A37" s="376" t="s">
        <v>93</v>
      </c>
      <c r="B37" s="563" t="s">
        <v>289</v>
      </c>
      <c r="C37" s="571">
        <f>SUM(D37:F37)</f>
        <v>2000000</v>
      </c>
      <c r="D37" s="562">
        <f aca="true" t="shared" si="13" ref="D37:F52">SUM(G37+J37+M37+P37)</f>
        <v>2000000</v>
      </c>
      <c r="E37" s="600">
        <f t="shared" si="13"/>
        <v>0</v>
      </c>
      <c r="F37" s="601">
        <f t="shared" si="13"/>
        <v>0</v>
      </c>
      <c r="G37" s="554">
        <v>2000000</v>
      </c>
      <c r="H37" s="505"/>
      <c r="I37" s="555"/>
      <c r="J37" s="554"/>
      <c r="K37" s="505"/>
      <c r="L37" s="555"/>
      <c r="M37" s="554"/>
      <c r="N37" s="505"/>
      <c r="O37" s="555"/>
      <c r="P37" s="554"/>
      <c r="Q37" s="505"/>
      <c r="R37" s="555"/>
    </row>
    <row r="38" spans="1:18" s="104" customFormat="1" ht="12" customHeight="1">
      <c r="A38" s="377" t="s">
        <v>94</v>
      </c>
      <c r="B38" s="564" t="s">
        <v>290</v>
      </c>
      <c r="C38" s="571">
        <f aca="true" t="shared" si="14" ref="C38:C46">SUM(D38:F38)</f>
        <v>3730000</v>
      </c>
      <c r="D38" s="562">
        <f t="shared" si="13"/>
        <v>2930000</v>
      </c>
      <c r="E38" s="600">
        <f t="shared" si="13"/>
        <v>800000</v>
      </c>
      <c r="F38" s="601">
        <f t="shared" si="13"/>
        <v>0</v>
      </c>
      <c r="G38" s="554">
        <v>2930000</v>
      </c>
      <c r="H38" s="505">
        <v>800000</v>
      </c>
      <c r="I38" s="555"/>
      <c r="J38" s="554"/>
      <c r="K38" s="505"/>
      <c r="L38" s="555"/>
      <c r="M38" s="554"/>
      <c r="N38" s="505"/>
      <c r="O38" s="555"/>
      <c r="P38" s="554"/>
      <c r="Q38" s="505"/>
      <c r="R38" s="555"/>
    </row>
    <row r="39" spans="1:18" s="104" customFormat="1" ht="12" customHeight="1">
      <c r="A39" s="377" t="s">
        <v>95</v>
      </c>
      <c r="B39" s="564" t="s">
        <v>291</v>
      </c>
      <c r="C39" s="571">
        <f t="shared" si="14"/>
        <v>0</v>
      </c>
      <c r="D39" s="562">
        <f t="shared" si="13"/>
        <v>0</v>
      </c>
      <c r="E39" s="600">
        <f t="shared" si="13"/>
        <v>0</v>
      </c>
      <c r="F39" s="601">
        <f t="shared" si="13"/>
        <v>0</v>
      </c>
      <c r="G39" s="554"/>
      <c r="H39" s="505"/>
      <c r="I39" s="555"/>
      <c r="J39" s="554"/>
      <c r="K39" s="505"/>
      <c r="L39" s="555"/>
      <c r="M39" s="554"/>
      <c r="N39" s="505"/>
      <c r="O39" s="555"/>
      <c r="P39" s="554"/>
      <c r="Q39" s="505"/>
      <c r="R39" s="555"/>
    </row>
    <row r="40" spans="1:18" s="104" customFormat="1" ht="12" customHeight="1">
      <c r="A40" s="377" t="s">
        <v>177</v>
      </c>
      <c r="B40" s="564" t="s">
        <v>292</v>
      </c>
      <c r="C40" s="571">
        <f t="shared" si="14"/>
        <v>0</v>
      </c>
      <c r="D40" s="562">
        <f t="shared" si="13"/>
        <v>0</v>
      </c>
      <c r="E40" s="600">
        <f t="shared" si="13"/>
        <v>0</v>
      </c>
      <c r="F40" s="601">
        <f t="shared" si="13"/>
        <v>0</v>
      </c>
      <c r="G40" s="554"/>
      <c r="H40" s="505">
        <v>0</v>
      </c>
      <c r="I40" s="555"/>
      <c r="J40" s="554"/>
      <c r="K40" s="505"/>
      <c r="L40" s="555"/>
      <c r="M40" s="554"/>
      <c r="N40" s="505"/>
      <c r="O40" s="555"/>
      <c r="P40" s="554"/>
      <c r="Q40" s="505"/>
      <c r="R40" s="555"/>
    </row>
    <row r="41" spans="1:18" s="104" customFormat="1" ht="12" customHeight="1">
      <c r="A41" s="377" t="s">
        <v>178</v>
      </c>
      <c r="B41" s="564" t="s">
        <v>293</v>
      </c>
      <c r="C41" s="571">
        <f t="shared" si="14"/>
        <v>3000000</v>
      </c>
      <c r="D41" s="562">
        <f t="shared" si="13"/>
        <v>3000000</v>
      </c>
      <c r="E41" s="600">
        <f t="shared" si="13"/>
        <v>0</v>
      </c>
      <c r="F41" s="601">
        <f t="shared" si="13"/>
        <v>0</v>
      </c>
      <c r="G41" s="554"/>
      <c r="H41" s="505"/>
      <c r="I41" s="555"/>
      <c r="J41" s="554">
        <v>3000000</v>
      </c>
      <c r="K41" s="505"/>
      <c r="L41" s="555"/>
      <c r="M41" s="554"/>
      <c r="N41" s="505"/>
      <c r="O41" s="555"/>
      <c r="P41" s="554"/>
      <c r="Q41" s="505"/>
      <c r="R41" s="555"/>
    </row>
    <row r="42" spans="1:18" s="104" customFormat="1" ht="12" customHeight="1">
      <c r="A42" s="377" t="s">
        <v>179</v>
      </c>
      <c r="B42" s="564" t="s">
        <v>294</v>
      </c>
      <c r="C42" s="571">
        <f t="shared" si="14"/>
        <v>2489600</v>
      </c>
      <c r="D42" s="562">
        <f t="shared" si="13"/>
        <v>2489600</v>
      </c>
      <c r="E42" s="600">
        <f t="shared" si="13"/>
        <v>0</v>
      </c>
      <c r="F42" s="601">
        <f t="shared" si="13"/>
        <v>0</v>
      </c>
      <c r="G42" s="554">
        <v>2489600</v>
      </c>
      <c r="H42" s="505"/>
      <c r="I42" s="555"/>
      <c r="J42" s="554"/>
      <c r="K42" s="505"/>
      <c r="L42" s="555"/>
      <c r="M42" s="554"/>
      <c r="N42" s="505"/>
      <c r="O42" s="555"/>
      <c r="P42" s="554"/>
      <c r="Q42" s="505"/>
      <c r="R42" s="555"/>
    </row>
    <row r="43" spans="1:18" s="104" customFormat="1" ht="12" customHeight="1">
      <c r="A43" s="377" t="s">
        <v>180</v>
      </c>
      <c r="B43" s="564" t="s">
        <v>295</v>
      </c>
      <c r="C43" s="571">
        <f t="shared" si="14"/>
        <v>0</v>
      </c>
      <c r="D43" s="562">
        <f t="shared" si="13"/>
        <v>0</v>
      </c>
      <c r="E43" s="600">
        <f t="shared" si="13"/>
        <v>0</v>
      </c>
      <c r="F43" s="601">
        <f t="shared" si="13"/>
        <v>0</v>
      </c>
      <c r="G43" s="554"/>
      <c r="H43" s="505"/>
      <c r="I43" s="555"/>
      <c r="J43" s="554"/>
      <c r="K43" s="505"/>
      <c r="L43" s="555"/>
      <c r="M43" s="554"/>
      <c r="N43" s="505"/>
      <c r="O43" s="555"/>
      <c r="P43" s="554"/>
      <c r="Q43" s="505"/>
      <c r="R43" s="555"/>
    </row>
    <row r="44" spans="1:18" s="104" customFormat="1" ht="12" customHeight="1">
      <c r="A44" s="377" t="s">
        <v>181</v>
      </c>
      <c r="B44" s="564" t="s">
        <v>296</v>
      </c>
      <c r="C44" s="571">
        <f t="shared" si="14"/>
        <v>0</v>
      </c>
      <c r="D44" s="562">
        <f t="shared" si="13"/>
        <v>0</v>
      </c>
      <c r="E44" s="600">
        <f t="shared" si="13"/>
        <v>0</v>
      </c>
      <c r="F44" s="601">
        <f t="shared" si="13"/>
        <v>0</v>
      </c>
      <c r="G44" s="554"/>
      <c r="H44" s="505"/>
      <c r="I44" s="555"/>
      <c r="J44" s="554"/>
      <c r="K44" s="505"/>
      <c r="L44" s="555"/>
      <c r="M44" s="554"/>
      <c r="N44" s="505"/>
      <c r="O44" s="555"/>
      <c r="P44" s="554"/>
      <c r="Q44" s="505"/>
      <c r="R44" s="555"/>
    </row>
    <row r="45" spans="1:18" s="104" customFormat="1" ht="12" customHeight="1">
      <c r="A45" s="377" t="s">
        <v>287</v>
      </c>
      <c r="B45" s="564" t="s">
        <v>297</v>
      </c>
      <c r="C45" s="571">
        <f t="shared" si="14"/>
        <v>0</v>
      </c>
      <c r="D45" s="562">
        <f t="shared" si="13"/>
        <v>0</v>
      </c>
      <c r="E45" s="600">
        <f t="shared" si="13"/>
        <v>0</v>
      </c>
      <c r="F45" s="601">
        <f t="shared" si="13"/>
        <v>0</v>
      </c>
      <c r="G45" s="554"/>
      <c r="H45" s="505"/>
      <c r="I45" s="555"/>
      <c r="J45" s="554"/>
      <c r="K45" s="505"/>
      <c r="L45" s="555"/>
      <c r="M45" s="554"/>
      <c r="N45" s="505"/>
      <c r="O45" s="555"/>
      <c r="P45" s="554"/>
      <c r="Q45" s="505"/>
      <c r="R45" s="555"/>
    </row>
    <row r="46" spans="1:18" s="104" customFormat="1" ht="12" customHeight="1" thickBot="1">
      <c r="A46" s="378" t="s">
        <v>288</v>
      </c>
      <c r="B46" s="565" t="s">
        <v>298</v>
      </c>
      <c r="C46" s="571">
        <f t="shared" si="14"/>
        <v>0</v>
      </c>
      <c r="D46" s="562">
        <f t="shared" si="13"/>
        <v>0</v>
      </c>
      <c r="E46" s="600">
        <f t="shared" si="13"/>
        <v>0</v>
      </c>
      <c r="F46" s="601">
        <f t="shared" si="13"/>
        <v>0</v>
      </c>
      <c r="G46" s="554"/>
      <c r="H46" s="505"/>
      <c r="I46" s="555"/>
      <c r="J46" s="554"/>
      <c r="K46" s="505"/>
      <c r="L46" s="555"/>
      <c r="M46" s="554"/>
      <c r="N46" s="505"/>
      <c r="O46" s="555"/>
      <c r="P46" s="554"/>
      <c r="Q46" s="505"/>
      <c r="R46" s="555"/>
    </row>
    <row r="47" spans="1:18" s="104" customFormat="1" ht="12" customHeight="1" thickBot="1">
      <c r="A47" s="26" t="s">
        <v>23</v>
      </c>
      <c r="B47" s="519" t="s">
        <v>299</v>
      </c>
      <c r="C47" s="572">
        <f>SUM(C48:C52)</f>
        <v>5000000</v>
      </c>
      <c r="D47" s="556">
        <f aca="true" t="shared" si="15" ref="D47:R47">SUM(D48:D52)</f>
        <v>5000000</v>
      </c>
      <c r="E47" s="506">
        <f t="shared" si="15"/>
        <v>0</v>
      </c>
      <c r="F47" s="557">
        <f t="shared" si="15"/>
        <v>0</v>
      </c>
      <c r="G47" s="556">
        <f t="shared" si="15"/>
        <v>5000000</v>
      </c>
      <c r="H47" s="506">
        <f t="shared" si="15"/>
        <v>0</v>
      </c>
      <c r="I47" s="557">
        <f t="shared" si="15"/>
        <v>0</v>
      </c>
      <c r="J47" s="556">
        <f t="shared" si="15"/>
        <v>0</v>
      </c>
      <c r="K47" s="506">
        <f t="shared" si="15"/>
        <v>0</v>
      </c>
      <c r="L47" s="557">
        <f t="shared" si="15"/>
        <v>0</v>
      </c>
      <c r="M47" s="556">
        <f t="shared" si="15"/>
        <v>0</v>
      </c>
      <c r="N47" s="506">
        <f t="shared" si="15"/>
        <v>0</v>
      </c>
      <c r="O47" s="557">
        <f t="shared" si="15"/>
        <v>0</v>
      </c>
      <c r="P47" s="556">
        <f t="shared" si="15"/>
        <v>0</v>
      </c>
      <c r="Q47" s="506">
        <f t="shared" si="15"/>
        <v>0</v>
      </c>
      <c r="R47" s="557">
        <f t="shared" si="15"/>
        <v>0</v>
      </c>
    </row>
    <row r="48" spans="1:18" s="104" customFormat="1" ht="12" customHeight="1">
      <c r="A48" s="376" t="s">
        <v>96</v>
      </c>
      <c r="B48" s="563" t="s">
        <v>303</v>
      </c>
      <c r="C48" s="575">
        <f>SUM(D48:F48)</f>
        <v>0</v>
      </c>
      <c r="D48" s="562">
        <f>SUM(G48+J48+M48+P48)</f>
        <v>0</v>
      </c>
      <c r="E48" s="600">
        <f t="shared" si="13"/>
        <v>0</v>
      </c>
      <c r="F48" s="601">
        <f t="shared" si="13"/>
        <v>0</v>
      </c>
      <c r="G48" s="554"/>
      <c r="H48" s="505"/>
      <c r="I48" s="555"/>
      <c r="J48" s="554"/>
      <c r="K48" s="505"/>
      <c r="L48" s="555"/>
      <c r="M48" s="554"/>
      <c r="N48" s="505"/>
      <c r="O48" s="555"/>
      <c r="P48" s="554"/>
      <c r="Q48" s="505"/>
      <c r="R48" s="555"/>
    </row>
    <row r="49" spans="1:18" s="104" customFormat="1" ht="12" customHeight="1">
      <c r="A49" s="377" t="s">
        <v>97</v>
      </c>
      <c r="B49" s="564" t="s">
        <v>304</v>
      </c>
      <c r="C49" s="575">
        <f>SUM(D49:F49)</f>
        <v>5000000</v>
      </c>
      <c r="D49" s="562">
        <f>SUM(G49+J49+M49+P49)</f>
        <v>5000000</v>
      </c>
      <c r="E49" s="600">
        <f t="shared" si="13"/>
        <v>0</v>
      </c>
      <c r="F49" s="601">
        <f t="shared" si="13"/>
        <v>0</v>
      </c>
      <c r="G49" s="554">
        <v>5000000</v>
      </c>
      <c r="H49" s="505"/>
      <c r="I49" s="555"/>
      <c r="J49" s="554"/>
      <c r="K49" s="505"/>
      <c r="L49" s="555"/>
      <c r="M49" s="554"/>
      <c r="N49" s="505"/>
      <c r="O49" s="555"/>
      <c r="P49" s="554"/>
      <c r="Q49" s="505"/>
      <c r="R49" s="555"/>
    </row>
    <row r="50" spans="1:18" s="104" customFormat="1" ht="12" customHeight="1">
      <c r="A50" s="377" t="s">
        <v>300</v>
      </c>
      <c r="B50" s="564" t="s">
        <v>305</v>
      </c>
      <c r="C50" s="575">
        <f>SUM(D50:F50)</f>
        <v>0</v>
      </c>
      <c r="D50" s="562">
        <f>SUM(G50+J50+M50+P50)</f>
        <v>0</v>
      </c>
      <c r="E50" s="600">
        <f t="shared" si="13"/>
        <v>0</v>
      </c>
      <c r="F50" s="601">
        <f t="shared" si="13"/>
        <v>0</v>
      </c>
      <c r="G50" s="554"/>
      <c r="H50" s="505"/>
      <c r="I50" s="555"/>
      <c r="J50" s="554"/>
      <c r="K50" s="505"/>
      <c r="L50" s="555"/>
      <c r="M50" s="554"/>
      <c r="N50" s="505"/>
      <c r="O50" s="555"/>
      <c r="P50" s="554"/>
      <c r="Q50" s="505"/>
      <c r="R50" s="555"/>
    </row>
    <row r="51" spans="1:18" s="104" customFormat="1" ht="12" customHeight="1">
      <c r="A51" s="377" t="s">
        <v>301</v>
      </c>
      <c r="B51" s="564" t="s">
        <v>306</v>
      </c>
      <c r="C51" s="575">
        <f>SUM(D51:F51)</f>
        <v>0</v>
      </c>
      <c r="D51" s="562">
        <f>SUM(G51+J51+M51+P51)</f>
        <v>0</v>
      </c>
      <c r="E51" s="600">
        <f t="shared" si="13"/>
        <v>0</v>
      </c>
      <c r="F51" s="601">
        <f t="shared" si="13"/>
        <v>0</v>
      </c>
      <c r="G51" s="554"/>
      <c r="H51" s="505"/>
      <c r="I51" s="555"/>
      <c r="J51" s="554"/>
      <c r="K51" s="505"/>
      <c r="L51" s="555"/>
      <c r="M51" s="554"/>
      <c r="N51" s="505"/>
      <c r="O51" s="555"/>
      <c r="P51" s="554"/>
      <c r="Q51" s="505"/>
      <c r="R51" s="555"/>
    </row>
    <row r="52" spans="1:18" s="104" customFormat="1" ht="12" customHeight="1" thickBot="1">
      <c r="A52" s="378" t="s">
        <v>302</v>
      </c>
      <c r="B52" s="565" t="s">
        <v>307</v>
      </c>
      <c r="C52" s="575">
        <f>SUM(D52:F52)</f>
        <v>0</v>
      </c>
      <c r="D52" s="562">
        <f>SUM(G52+J52+M52+P52)</f>
        <v>0</v>
      </c>
      <c r="E52" s="600">
        <f t="shared" si="13"/>
        <v>0</v>
      </c>
      <c r="F52" s="601">
        <f t="shared" si="13"/>
        <v>0</v>
      </c>
      <c r="G52" s="554"/>
      <c r="H52" s="505"/>
      <c r="I52" s="555"/>
      <c r="J52" s="554"/>
      <c r="K52" s="505"/>
      <c r="L52" s="555"/>
      <c r="M52" s="554"/>
      <c r="N52" s="505"/>
      <c r="O52" s="555"/>
      <c r="P52" s="554"/>
      <c r="Q52" s="505"/>
      <c r="R52" s="555"/>
    </row>
    <row r="53" spans="1:18" s="104" customFormat="1" ht="12" customHeight="1" thickBot="1">
      <c r="A53" s="26" t="s">
        <v>182</v>
      </c>
      <c r="B53" s="519" t="s">
        <v>308</v>
      </c>
      <c r="C53" s="572">
        <f>SUM(C54:C56)</f>
        <v>24000</v>
      </c>
      <c r="D53" s="556">
        <f aca="true" t="shared" si="16" ref="D53:R53">SUM(D54:D56)</f>
        <v>24000</v>
      </c>
      <c r="E53" s="506">
        <f t="shared" si="16"/>
        <v>0</v>
      </c>
      <c r="F53" s="557">
        <f t="shared" si="16"/>
        <v>0</v>
      </c>
      <c r="G53" s="556">
        <f t="shared" si="16"/>
        <v>24000</v>
      </c>
      <c r="H53" s="506">
        <f t="shared" si="16"/>
        <v>0</v>
      </c>
      <c r="I53" s="557">
        <f t="shared" si="16"/>
        <v>0</v>
      </c>
      <c r="J53" s="556">
        <f t="shared" si="16"/>
        <v>0</v>
      </c>
      <c r="K53" s="506">
        <f t="shared" si="16"/>
        <v>0</v>
      </c>
      <c r="L53" s="557">
        <f t="shared" si="16"/>
        <v>0</v>
      </c>
      <c r="M53" s="556">
        <f t="shared" si="16"/>
        <v>0</v>
      </c>
      <c r="N53" s="506">
        <f t="shared" si="16"/>
        <v>0</v>
      </c>
      <c r="O53" s="557">
        <f t="shared" si="16"/>
        <v>0</v>
      </c>
      <c r="P53" s="556">
        <f t="shared" si="16"/>
        <v>0</v>
      </c>
      <c r="Q53" s="506">
        <f t="shared" si="16"/>
        <v>0</v>
      </c>
      <c r="R53" s="557">
        <f t="shared" si="16"/>
        <v>0</v>
      </c>
    </row>
    <row r="54" spans="1:18" s="104" customFormat="1" ht="12" customHeight="1">
      <c r="A54" s="376" t="s">
        <v>98</v>
      </c>
      <c r="B54" s="563" t="s">
        <v>309</v>
      </c>
      <c r="C54" s="571">
        <f>SUM(D54:F54)</f>
        <v>0</v>
      </c>
      <c r="D54" s="562">
        <f>SUM(G54+J54+M54+P54)</f>
        <v>0</v>
      </c>
      <c r="E54" s="600">
        <f aca="true" t="shared" si="17" ref="E54:F84">SUM(H54+K54+N54+Q54)</f>
        <v>0</v>
      </c>
      <c r="F54" s="601">
        <f t="shared" si="17"/>
        <v>0</v>
      </c>
      <c r="G54" s="554"/>
      <c r="H54" s="505"/>
      <c r="I54" s="555"/>
      <c r="J54" s="554"/>
      <c r="K54" s="505"/>
      <c r="L54" s="555"/>
      <c r="M54" s="554"/>
      <c r="N54" s="505"/>
      <c r="O54" s="555"/>
      <c r="P54" s="554"/>
      <c r="Q54" s="505"/>
      <c r="R54" s="555"/>
    </row>
    <row r="55" spans="1:18" s="104" customFormat="1" ht="12" customHeight="1">
      <c r="A55" s="377" t="s">
        <v>99</v>
      </c>
      <c r="B55" s="564" t="s">
        <v>452</v>
      </c>
      <c r="C55" s="571">
        <f>SUM(D55:F55)</f>
        <v>0</v>
      </c>
      <c r="D55" s="562">
        <f>SUM(G55+J55+M55+P55)</f>
        <v>0</v>
      </c>
      <c r="E55" s="600">
        <f t="shared" si="17"/>
        <v>0</v>
      </c>
      <c r="F55" s="601">
        <f t="shared" si="17"/>
        <v>0</v>
      </c>
      <c r="G55" s="554"/>
      <c r="H55" s="505"/>
      <c r="I55" s="555"/>
      <c r="J55" s="554"/>
      <c r="K55" s="505"/>
      <c r="L55" s="555"/>
      <c r="M55" s="554"/>
      <c r="N55" s="505"/>
      <c r="O55" s="555"/>
      <c r="P55" s="554"/>
      <c r="Q55" s="505"/>
      <c r="R55" s="555"/>
    </row>
    <row r="56" spans="1:18" s="104" customFormat="1" ht="12" customHeight="1">
      <c r="A56" s="377" t="s">
        <v>312</v>
      </c>
      <c r="B56" s="564" t="s">
        <v>310</v>
      </c>
      <c r="C56" s="571">
        <f>SUM(D56:F56)</f>
        <v>24000</v>
      </c>
      <c r="D56" s="562">
        <f>SUM(G56+J56+M56+P56)</f>
        <v>24000</v>
      </c>
      <c r="E56" s="600">
        <f t="shared" si="17"/>
        <v>0</v>
      </c>
      <c r="F56" s="601">
        <f t="shared" si="17"/>
        <v>0</v>
      </c>
      <c r="G56" s="554">
        <v>24000</v>
      </c>
      <c r="H56" s="505"/>
      <c r="I56" s="555"/>
      <c r="J56" s="554"/>
      <c r="K56" s="505"/>
      <c r="L56" s="555"/>
      <c r="M56" s="554"/>
      <c r="N56" s="505"/>
      <c r="O56" s="555"/>
      <c r="P56" s="554"/>
      <c r="Q56" s="505"/>
      <c r="R56" s="555"/>
    </row>
    <row r="57" spans="1:18" s="104" customFormat="1" ht="12" customHeight="1" thickBot="1">
      <c r="A57" s="378" t="s">
        <v>313</v>
      </c>
      <c r="B57" s="565" t="s">
        <v>311</v>
      </c>
      <c r="C57" s="571">
        <f>SUM(D57:F57)</f>
        <v>0</v>
      </c>
      <c r="D57" s="562">
        <f>SUM(G57+J57+M57+P57)</f>
        <v>0</v>
      </c>
      <c r="E57" s="600">
        <f t="shared" si="17"/>
        <v>0</v>
      </c>
      <c r="F57" s="601">
        <f t="shared" si="17"/>
        <v>0</v>
      </c>
      <c r="G57" s="554"/>
      <c r="H57" s="505"/>
      <c r="I57" s="555"/>
      <c r="J57" s="554"/>
      <c r="K57" s="505"/>
      <c r="L57" s="555"/>
      <c r="M57" s="554"/>
      <c r="N57" s="505"/>
      <c r="O57" s="555"/>
      <c r="P57" s="554"/>
      <c r="Q57" s="505"/>
      <c r="R57" s="555"/>
    </row>
    <row r="58" spans="1:18" s="104" customFormat="1" ht="12" customHeight="1" thickBot="1">
      <c r="A58" s="26" t="s">
        <v>25</v>
      </c>
      <c r="B58" s="566" t="s">
        <v>314</v>
      </c>
      <c r="C58" s="572">
        <f>SUM(C59:C61)</f>
        <v>0</v>
      </c>
      <c r="D58" s="556">
        <f aca="true" t="shared" si="18" ref="D58:R58">SUM(D59:D61)</f>
        <v>0</v>
      </c>
      <c r="E58" s="506">
        <f t="shared" si="18"/>
        <v>0</v>
      </c>
      <c r="F58" s="557">
        <f t="shared" si="18"/>
        <v>0</v>
      </c>
      <c r="G58" s="556">
        <f t="shared" si="18"/>
        <v>0</v>
      </c>
      <c r="H58" s="506">
        <f t="shared" si="18"/>
        <v>0</v>
      </c>
      <c r="I58" s="557">
        <f t="shared" si="18"/>
        <v>0</v>
      </c>
      <c r="J58" s="556">
        <f t="shared" si="18"/>
        <v>0</v>
      </c>
      <c r="K58" s="506">
        <f t="shared" si="18"/>
        <v>0</v>
      </c>
      <c r="L58" s="557">
        <f t="shared" si="18"/>
        <v>0</v>
      </c>
      <c r="M58" s="556">
        <f t="shared" si="18"/>
        <v>0</v>
      </c>
      <c r="N58" s="506">
        <f t="shared" si="18"/>
        <v>0</v>
      </c>
      <c r="O58" s="557">
        <f t="shared" si="18"/>
        <v>0</v>
      </c>
      <c r="P58" s="556">
        <f t="shared" si="18"/>
        <v>0</v>
      </c>
      <c r="Q58" s="506">
        <f t="shared" si="18"/>
        <v>0</v>
      </c>
      <c r="R58" s="557">
        <f t="shared" si="18"/>
        <v>0</v>
      </c>
    </row>
    <row r="59" spans="1:18" s="104" customFormat="1" ht="12" customHeight="1">
      <c r="A59" s="376" t="s">
        <v>183</v>
      </c>
      <c r="B59" s="563" t="s">
        <v>316</v>
      </c>
      <c r="C59" s="576">
        <f>SUM(D59:F59)</f>
        <v>0</v>
      </c>
      <c r="D59" s="562">
        <f>SUM(G59+J59+M59+P59)</f>
        <v>0</v>
      </c>
      <c r="E59" s="600">
        <f t="shared" si="17"/>
        <v>0</v>
      </c>
      <c r="F59" s="601">
        <f t="shared" si="17"/>
        <v>0</v>
      </c>
      <c r="G59" s="554"/>
      <c r="H59" s="505"/>
      <c r="I59" s="555"/>
      <c r="J59" s="554"/>
      <c r="K59" s="505"/>
      <c r="L59" s="555"/>
      <c r="M59" s="554"/>
      <c r="N59" s="505"/>
      <c r="O59" s="555"/>
      <c r="P59" s="554"/>
      <c r="Q59" s="505"/>
      <c r="R59" s="555"/>
    </row>
    <row r="60" spans="1:18" s="104" customFormat="1" ht="12" customHeight="1">
      <c r="A60" s="377" t="s">
        <v>184</v>
      </c>
      <c r="B60" s="564" t="s">
        <v>453</v>
      </c>
      <c r="C60" s="576">
        <f>SUM(D60:F60)</f>
        <v>0</v>
      </c>
      <c r="D60" s="562">
        <f>SUM(G60+J60+M60+P60)</f>
        <v>0</v>
      </c>
      <c r="E60" s="600">
        <f t="shared" si="17"/>
        <v>0</v>
      </c>
      <c r="F60" s="601">
        <f t="shared" si="17"/>
        <v>0</v>
      </c>
      <c r="G60" s="554"/>
      <c r="H60" s="505"/>
      <c r="I60" s="555"/>
      <c r="J60" s="554"/>
      <c r="K60" s="505"/>
      <c r="L60" s="555"/>
      <c r="M60" s="554"/>
      <c r="N60" s="505"/>
      <c r="O60" s="555"/>
      <c r="P60" s="554"/>
      <c r="Q60" s="505"/>
      <c r="R60" s="555"/>
    </row>
    <row r="61" spans="1:18" s="104" customFormat="1" ht="12" customHeight="1">
      <c r="A61" s="377" t="s">
        <v>232</v>
      </c>
      <c r="B61" s="564" t="s">
        <v>317</v>
      </c>
      <c r="C61" s="576">
        <f>SUM(D61:F61)</f>
        <v>0</v>
      </c>
      <c r="D61" s="562">
        <f>SUM(G61+J61+M61+P61)</f>
        <v>0</v>
      </c>
      <c r="E61" s="600">
        <f t="shared" si="17"/>
        <v>0</v>
      </c>
      <c r="F61" s="601">
        <f t="shared" si="17"/>
        <v>0</v>
      </c>
      <c r="G61" s="554"/>
      <c r="H61" s="505"/>
      <c r="I61" s="555"/>
      <c r="J61" s="554"/>
      <c r="K61" s="505"/>
      <c r="L61" s="555"/>
      <c r="M61" s="554"/>
      <c r="N61" s="505"/>
      <c r="O61" s="555"/>
      <c r="P61" s="554"/>
      <c r="Q61" s="505"/>
      <c r="R61" s="555"/>
    </row>
    <row r="62" spans="1:18" s="104" customFormat="1" ht="12" customHeight="1" thickBot="1">
      <c r="A62" s="378" t="s">
        <v>315</v>
      </c>
      <c r="B62" s="565" t="s">
        <v>318</v>
      </c>
      <c r="C62" s="576">
        <f>SUM(D62:F62)</f>
        <v>0</v>
      </c>
      <c r="D62" s="562">
        <f>SUM(G62+J62+M62+P62)</f>
        <v>0</v>
      </c>
      <c r="E62" s="600">
        <f t="shared" si="17"/>
        <v>0</v>
      </c>
      <c r="F62" s="601">
        <f t="shared" si="17"/>
        <v>0</v>
      </c>
      <c r="G62" s="554"/>
      <c r="H62" s="505"/>
      <c r="I62" s="555"/>
      <c r="J62" s="554"/>
      <c r="K62" s="505"/>
      <c r="L62" s="555"/>
      <c r="M62" s="554"/>
      <c r="N62" s="505"/>
      <c r="O62" s="555"/>
      <c r="P62" s="554"/>
      <c r="Q62" s="505"/>
      <c r="R62" s="555"/>
    </row>
    <row r="63" spans="1:18" s="104" customFormat="1" ht="12" customHeight="1" thickBot="1">
      <c r="A63" s="26" t="s">
        <v>26</v>
      </c>
      <c r="B63" s="519" t="s">
        <v>319</v>
      </c>
      <c r="C63" s="573">
        <f>+C8+C15+C22+C29+C36+C47+C53+C58</f>
        <v>250727967</v>
      </c>
      <c r="D63" s="558">
        <f aca="true" t="shared" si="19" ref="D63:R63">+D8+D15+D22+D29+D36+D47+D53+D58</f>
        <v>249927967</v>
      </c>
      <c r="E63" s="507">
        <f t="shared" si="19"/>
        <v>800000</v>
      </c>
      <c r="F63" s="559">
        <f t="shared" si="19"/>
        <v>0</v>
      </c>
      <c r="G63" s="558">
        <f t="shared" si="19"/>
        <v>246927967</v>
      </c>
      <c r="H63" s="507">
        <f t="shared" si="19"/>
        <v>800000</v>
      </c>
      <c r="I63" s="559">
        <f t="shared" si="19"/>
        <v>0</v>
      </c>
      <c r="J63" s="558">
        <f t="shared" si="19"/>
        <v>3000000</v>
      </c>
      <c r="K63" s="507">
        <f t="shared" si="19"/>
        <v>0</v>
      </c>
      <c r="L63" s="559">
        <f t="shared" si="19"/>
        <v>0</v>
      </c>
      <c r="M63" s="558">
        <f t="shared" si="19"/>
        <v>0</v>
      </c>
      <c r="N63" s="507">
        <f t="shared" si="19"/>
        <v>0</v>
      </c>
      <c r="O63" s="559">
        <f t="shared" si="19"/>
        <v>0</v>
      </c>
      <c r="P63" s="558">
        <f t="shared" si="19"/>
        <v>0</v>
      </c>
      <c r="Q63" s="507">
        <f t="shared" si="19"/>
        <v>0</v>
      </c>
      <c r="R63" s="559">
        <f t="shared" si="19"/>
        <v>0</v>
      </c>
    </row>
    <row r="64" spans="1:18" s="104" customFormat="1" ht="12" customHeight="1" thickBot="1">
      <c r="A64" s="379" t="s">
        <v>439</v>
      </c>
      <c r="B64" s="566" t="s">
        <v>321</v>
      </c>
      <c r="C64" s="572">
        <f>SUM(C65:C67)</f>
        <v>8400000</v>
      </c>
      <c r="D64" s="556">
        <f aca="true" t="shared" si="20" ref="D64:R64">SUM(D65:D67)</f>
        <v>8400000</v>
      </c>
      <c r="E64" s="506">
        <f t="shared" si="20"/>
        <v>0</v>
      </c>
      <c r="F64" s="557">
        <f t="shared" si="20"/>
        <v>0</v>
      </c>
      <c r="G64" s="556">
        <f t="shared" si="20"/>
        <v>8400000</v>
      </c>
      <c r="H64" s="506">
        <f t="shared" si="20"/>
        <v>0</v>
      </c>
      <c r="I64" s="557">
        <f t="shared" si="20"/>
        <v>0</v>
      </c>
      <c r="J64" s="556">
        <f t="shared" si="20"/>
        <v>0</v>
      </c>
      <c r="K64" s="506">
        <f t="shared" si="20"/>
        <v>0</v>
      </c>
      <c r="L64" s="557">
        <f t="shared" si="20"/>
        <v>0</v>
      </c>
      <c r="M64" s="556">
        <f t="shared" si="20"/>
        <v>0</v>
      </c>
      <c r="N64" s="506">
        <f t="shared" si="20"/>
        <v>0</v>
      </c>
      <c r="O64" s="557">
        <f t="shared" si="20"/>
        <v>0</v>
      </c>
      <c r="P64" s="556">
        <f t="shared" si="20"/>
        <v>0</v>
      </c>
      <c r="Q64" s="506">
        <f t="shared" si="20"/>
        <v>0</v>
      </c>
      <c r="R64" s="557">
        <f t="shared" si="20"/>
        <v>0</v>
      </c>
    </row>
    <row r="65" spans="1:18" s="104" customFormat="1" ht="12" customHeight="1">
      <c r="A65" s="376" t="s">
        <v>353</v>
      </c>
      <c r="B65" s="563" t="s">
        <v>322</v>
      </c>
      <c r="C65" s="576">
        <f>SUM(D65:F65)</f>
        <v>0</v>
      </c>
      <c r="D65" s="562">
        <f>SUM(G65+J65+M65+P65)</f>
        <v>0</v>
      </c>
      <c r="E65" s="600">
        <f t="shared" si="17"/>
        <v>0</v>
      </c>
      <c r="F65" s="601">
        <f t="shared" si="17"/>
        <v>0</v>
      </c>
      <c r="G65" s="554"/>
      <c r="H65" s="505"/>
      <c r="I65" s="555"/>
      <c r="J65" s="554"/>
      <c r="K65" s="505"/>
      <c r="L65" s="555"/>
      <c r="M65" s="554"/>
      <c r="N65" s="505"/>
      <c r="O65" s="555"/>
      <c r="P65" s="554"/>
      <c r="Q65" s="505"/>
      <c r="R65" s="555"/>
    </row>
    <row r="66" spans="1:18" s="104" customFormat="1" ht="12" customHeight="1">
      <c r="A66" s="377" t="s">
        <v>362</v>
      </c>
      <c r="B66" s="564" t="s">
        <v>323</v>
      </c>
      <c r="C66" s="576">
        <f>SUM(D66:F66)</f>
        <v>8400000</v>
      </c>
      <c r="D66" s="562">
        <f>SUM(G66+J66+M66+P66)</f>
        <v>8400000</v>
      </c>
      <c r="E66" s="600">
        <f t="shared" si="17"/>
        <v>0</v>
      </c>
      <c r="F66" s="601">
        <f t="shared" si="17"/>
        <v>0</v>
      </c>
      <c r="G66" s="554">
        <v>8400000</v>
      </c>
      <c r="H66" s="505"/>
      <c r="I66" s="555"/>
      <c r="J66" s="554"/>
      <c r="K66" s="505"/>
      <c r="L66" s="555"/>
      <c r="M66" s="554"/>
      <c r="N66" s="505"/>
      <c r="O66" s="555"/>
      <c r="P66" s="554"/>
      <c r="Q66" s="505"/>
      <c r="R66" s="555"/>
    </row>
    <row r="67" spans="1:18" s="104" customFormat="1" ht="12" customHeight="1" thickBot="1">
      <c r="A67" s="378" t="s">
        <v>363</v>
      </c>
      <c r="B67" s="565" t="s">
        <v>324</v>
      </c>
      <c r="C67" s="576">
        <f>SUM(D67:F67)</f>
        <v>0</v>
      </c>
      <c r="D67" s="562">
        <f>SUM(G67+J67+M67+P67)</f>
        <v>0</v>
      </c>
      <c r="E67" s="600">
        <f t="shared" si="17"/>
        <v>0</v>
      </c>
      <c r="F67" s="601">
        <f t="shared" si="17"/>
        <v>0</v>
      </c>
      <c r="G67" s="554"/>
      <c r="H67" s="505"/>
      <c r="I67" s="555"/>
      <c r="J67" s="554"/>
      <c r="K67" s="505"/>
      <c r="L67" s="555"/>
      <c r="M67" s="554"/>
      <c r="N67" s="505"/>
      <c r="O67" s="555"/>
      <c r="P67" s="554"/>
      <c r="Q67" s="505"/>
      <c r="R67" s="555"/>
    </row>
    <row r="68" spans="1:18" s="104" customFormat="1" ht="12" customHeight="1" thickBot="1">
      <c r="A68" s="379" t="s">
        <v>325</v>
      </c>
      <c r="B68" s="566" t="s">
        <v>326</v>
      </c>
      <c r="C68" s="572">
        <f>SUM(C69:C72)</f>
        <v>0</v>
      </c>
      <c r="D68" s="556">
        <f aca="true" t="shared" si="21" ref="D68:R68">SUM(D69:D72)</f>
        <v>0</v>
      </c>
      <c r="E68" s="506">
        <f t="shared" si="21"/>
        <v>0</v>
      </c>
      <c r="F68" s="557">
        <f t="shared" si="21"/>
        <v>0</v>
      </c>
      <c r="G68" s="556">
        <f t="shared" si="21"/>
        <v>0</v>
      </c>
      <c r="H68" s="506">
        <f t="shared" si="21"/>
        <v>0</v>
      </c>
      <c r="I68" s="557">
        <f t="shared" si="21"/>
        <v>0</v>
      </c>
      <c r="J68" s="556">
        <f t="shared" si="21"/>
        <v>0</v>
      </c>
      <c r="K68" s="506">
        <f t="shared" si="21"/>
        <v>0</v>
      </c>
      <c r="L68" s="557">
        <f t="shared" si="21"/>
        <v>0</v>
      </c>
      <c r="M68" s="556">
        <f t="shared" si="21"/>
        <v>0</v>
      </c>
      <c r="N68" s="506">
        <f t="shared" si="21"/>
        <v>0</v>
      </c>
      <c r="O68" s="557">
        <f t="shared" si="21"/>
        <v>0</v>
      </c>
      <c r="P68" s="556">
        <f t="shared" si="21"/>
        <v>0</v>
      </c>
      <c r="Q68" s="506">
        <f t="shared" si="21"/>
        <v>0</v>
      </c>
      <c r="R68" s="557">
        <f t="shared" si="21"/>
        <v>0</v>
      </c>
    </row>
    <row r="69" spans="1:18" s="104" customFormat="1" ht="12" customHeight="1">
      <c r="A69" s="376" t="s">
        <v>153</v>
      </c>
      <c r="B69" s="563" t="s">
        <v>327</v>
      </c>
      <c r="C69" s="576">
        <f>SUM(D69:F69)</f>
        <v>0</v>
      </c>
      <c r="D69" s="562">
        <f>SUM(G69+J69+M69+P69)</f>
        <v>0</v>
      </c>
      <c r="E69" s="600">
        <f t="shared" si="17"/>
        <v>0</v>
      </c>
      <c r="F69" s="601">
        <f t="shared" si="17"/>
        <v>0</v>
      </c>
      <c r="G69" s="554"/>
      <c r="H69" s="505"/>
      <c r="I69" s="555"/>
      <c r="J69" s="554"/>
      <c r="K69" s="505"/>
      <c r="L69" s="555"/>
      <c r="M69" s="554"/>
      <c r="N69" s="505"/>
      <c r="O69" s="555"/>
      <c r="P69" s="554"/>
      <c r="Q69" s="505"/>
      <c r="R69" s="555"/>
    </row>
    <row r="70" spans="1:18" s="104" customFormat="1" ht="12" customHeight="1">
      <c r="A70" s="377" t="s">
        <v>154</v>
      </c>
      <c r="B70" s="564" t="s">
        <v>328</v>
      </c>
      <c r="C70" s="576">
        <f>SUM(D70:F70)</f>
        <v>0</v>
      </c>
      <c r="D70" s="562">
        <f>SUM(G70+J70+M70+P70)</f>
        <v>0</v>
      </c>
      <c r="E70" s="600">
        <f t="shared" si="17"/>
        <v>0</v>
      </c>
      <c r="F70" s="601">
        <f t="shared" si="17"/>
        <v>0</v>
      </c>
      <c r="G70" s="554"/>
      <c r="H70" s="505"/>
      <c r="I70" s="555"/>
      <c r="J70" s="554"/>
      <c r="K70" s="505"/>
      <c r="L70" s="555"/>
      <c r="M70" s="554"/>
      <c r="N70" s="505"/>
      <c r="O70" s="555"/>
      <c r="P70" s="554"/>
      <c r="Q70" s="505"/>
      <c r="R70" s="555"/>
    </row>
    <row r="71" spans="1:18" s="104" customFormat="1" ht="12" customHeight="1">
      <c r="A71" s="377" t="s">
        <v>354</v>
      </c>
      <c r="B71" s="564" t="s">
        <v>329</v>
      </c>
      <c r="C71" s="576">
        <f>SUM(D71:F71)</f>
        <v>0</v>
      </c>
      <c r="D71" s="562">
        <f>SUM(G71+J71+M71+P71)</f>
        <v>0</v>
      </c>
      <c r="E71" s="600">
        <f t="shared" si="17"/>
        <v>0</v>
      </c>
      <c r="F71" s="601">
        <f t="shared" si="17"/>
        <v>0</v>
      </c>
      <c r="G71" s="554"/>
      <c r="H71" s="505"/>
      <c r="I71" s="555"/>
      <c r="J71" s="554"/>
      <c r="K71" s="505"/>
      <c r="L71" s="555"/>
      <c r="M71" s="554"/>
      <c r="N71" s="505"/>
      <c r="O71" s="555"/>
      <c r="P71" s="554"/>
      <c r="Q71" s="505"/>
      <c r="R71" s="555"/>
    </row>
    <row r="72" spans="1:18" s="104" customFormat="1" ht="12" customHeight="1" thickBot="1">
      <c r="A72" s="378" t="s">
        <v>355</v>
      </c>
      <c r="B72" s="565" t="s">
        <v>330</v>
      </c>
      <c r="C72" s="576">
        <f>SUM(D72:F72)</f>
        <v>0</v>
      </c>
      <c r="D72" s="562">
        <f>SUM(G72+J72+M72+P72)</f>
        <v>0</v>
      </c>
      <c r="E72" s="600">
        <f t="shared" si="17"/>
        <v>0</v>
      </c>
      <c r="F72" s="601">
        <f t="shared" si="17"/>
        <v>0</v>
      </c>
      <c r="G72" s="554"/>
      <c r="H72" s="505"/>
      <c r="I72" s="555"/>
      <c r="J72" s="554"/>
      <c r="K72" s="505"/>
      <c r="L72" s="555"/>
      <c r="M72" s="554"/>
      <c r="N72" s="505"/>
      <c r="O72" s="555"/>
      <c r="P72" s="554"/>
      <c r="Q72" s="505"/>
      <c r="R72" s="555"/>
    </row>
    <row r="73" spans="1:18" s="104" customFormat="1" ht="12" customHeight="1" thickBot="1">
      <c r="A73" s="379" t="s">
        <v>331</v>
      </c>
      <c r="B73" s="566" t="s">
        <v>332</v>
      </c>
      <c r="C73" s="572">
        <f>SUM(C74:C75)</f>
        <v>51007256</v>
      </c>
      <c r="D73" s="556">
        <f aca="true" t="shared" si="22" ref="D73:R73">SUM(D74:D75)</f>
        <v>51007256</v>
      </c>
      <c r="E73" s="506">
        <f t="shared" si="22"/>
        <v>0</v>
      </c>
      <c r="F73" s="557">
        <f t="shared" si="22"/>
        <v>0</v>
      </c>
      <c r="G73" s="556">
        <f t="shared" si="22"/>
        <v>50844116</v>
      </c>
      <c r="H73" s="506">
        <f t="shared" si="22"/>
        <v>0</v>
      </c>
      <c r="I73" s="557">
        <f t="shared" si="22"/>
        <v>0</v>
      </c>
      <c r="J73" s="556">
        <f t="shared" si="22"/>
        <v>163140</v>
      </c>
      <c r="K73" s="506">
        <f t="shared" si="22"/>
        <v>0</v>
      </c>
      <c r="L73" s="557">
        <f t="shared" si="22"/>
        <v>0</v>
      </c>
      <c r="M73" s="556">
        <f t="shared" si="22"/>
        <v>0</v>
      </c>
      <c r="N73" s="506">
        <f t="shared" si="22"/>
        <v>0</v>
      </c>
      <c r="O73" s="557">
        <f t="shared" si="22"/>
        <v>0</v>
      </c>
      <c r="P73" s="556">
        <f t="shared" si="22"/>
        <v>0</v>
      </c>
      <c r="Q73" s="506">
        <f t="shared" si="22"/>
        <v>0</v>
      </c>
      <c r="R73" s="557">
        <f t="shared" si="22"/>
        <v>0</v>
      </c>
    </row>
    <row r="74" spans="1:18" s="104" customFormat="1" ht="12" customHeight="1">
      <c r="A74" s="376" t="s">
        <v>356</v>
      </c>
      <c r="B74" s="563" t="s">
        <v>333</v>
      </c>
      <c r="C74" s="576">
        <f>SUM(D74:F74)</f>
        <v>51007256</v>
      </c>
      <c r="D74" s="562">
        <f aca="true" t="shared" si="23" ref="D74:F137">SUM(G74+J74+M74+P74)</f>
        <v>51007256</v>
      </c>
      <c r="E74" s="600">
        <f t="shared" si="17"/>
        <v>0</v>
      </c>
      <c r="F74" s="601">
        <f t="shared" si="17"/>
        <v>0</v>
      </c>
      <c r="G74" s="554">
        <v>50844116</v>
      </c>
      <c r="H74" s="505"/>
      <c r="I74" s="555"/>
      <c r="J74" s="554">
        <v>163140</v>
      </c>
      <c r="K74" s="505"/>
      <c r="L74" s="555"/>
      <c r="M74" s="554"/>
      <c r="N74" s="505"/>
      <c r="O74" s="555"/>
      <c r="P74" s="554"/>
      <c r="Q74" s="505"/>
      <c r="R74" s="555"/>
    </row>
    <row r="75" spans="1:18" s="104" customFormat="1" ht="12" customHeight="1" thickBot="1">
      <c r="A75" s="378" t="s">
        <v>357</v>
      </c>
      <c r="B75" s="565" t="s">
        <v>334</v>
      </c>
      <c r="C75" s="576">
        <f>SUM(D75:F75)</f>
        <v>0</v>
      </c>
      <c r="D75" s="562">
        <f t="shared" si="23"/>
        <v>0</v>
      </c>
      <c r="E75" s="600">
        <f t="shared" si="17"/>
        <v>0</v>
      </c>
      <c r="F75" s="601">
        <f t="shared" si="17"/>
        <v>0</v>
      </c>
      <c r="G75" s="554"/>
      <c r="H75" s="505"/>
      <c r="I75" s="555"/>
      <c r="J75" s="554"/>
      <c r="K75" s="505"/>
      <c r="L75" s="555"/>
      <c r="M75" s="554"/>
      <c r="N75" s="505"/>
      <c r="O75" s="555"/>
      <c r="P75" s="554"/>
      <c r="Q75" s="505"/>
      <c r="R75" s="555"/>
    </row>
    <row r="76" spans="1:18" s="103" customFormat="1" ht="12" customHeight="1" thickBot="1">
      <c r="A76" s="379" t="s">
        <v>335</v>
      </c>
      <c r="B76" s="566" t="s">
        <v>336</v>
      </c>
      <c r="C76" s="572">
        <f>SUM(C77:C79)</f>
        <v>25790060</v>
      </c>
      <c r="D76" s="556">
        <f aca="true" t="shared" si="24" ref="D76:R76">SUM(D77:D79)</f>
        <v>25790060</v>
      </c>
      <c r="E76" s="506">
        <f t="shared" si="24"/>
        <v>0</v>
      </c>
      <c r="F76" s="557">
        <f t="shared" si="24"/>
        <v>0</v>
      </c>
      <c r="G76" s="556">
        <f t="shared" si="24"/>
        <v>0</v>
      </c>
      <c r="H76" s="506">
        <f t="shared" si="24"/>
        <v>0</v>
      </c>
      <c r="I76" s="557">
        <f t="shared" si="24"/>
        <v>0</v>
      </c>
      <c r="J76" s="556">
        <f t="shared" si="24"/>
        <v>25790060</v>
      </c>
      <c r="K76" s="506">
        <f t="shared" si="24"/>
        <v>0</v>
      </c>
      <c r="L76" s="557">
        <f t="shared" si="24"/>
        <v>0</v>
      </c>
      <c r="M76" s="556">
        <f t="shared" si="24"/>
        <v>0</v>
      </c>
      <c r="N76" s="506">
        <f t="shared" si="24"/>
        <v>0</v>
      </c>
      <c r="O76" s="557">
        <f t="shared" si="24"/>
        <v>0</v>
      </c>
      <c r="P76" s="556">
        <f t="shared" si="24"/>
        <v>0</v>
      </c>
      <c r="Q76" s="506">
        <f t="shared" si="24"/>
        <v>0</v>
      </c>
      <c r="R76" s="557">
        <f t="shared" si="24"/>
        <v>0</v>
      </c>
    </row>
    <row r="77" spans="1:18" s="104" customFormat="1" ht="12" customHeight="1">
      <c r="A77" s="376" t="s">
        <v>358</v>
      </c>
      <c r="B77" s="563" t="s">
        <v>337</v>
      </c>
      <c r="C77" s="576">
        <f>SUM(D77:F77)</f>
        <v>0</v>
      </c>
      <c r="D77" s="562">
        <f t="shared" si="23"/>
        <v>0</v>
      </c>
      <c r="E77" s="600">
        <f t="shared" si="17"/>
        <v>0</v>
      </c>
      <c r="F77" s="601">
        <f t="shared" si="17"/>
        <v>0</v>
      </c>
      <c r="G77" s="554"/>
      <c r="H77" s="505"/>
      <c r="I77" s="555"/>
      <c r="J77" s="554"/>
      <c r="K77" s="505"/>
      <c r="L77" s="555"/>
      <c r="M77" s="554"/>
      <c r="N77" s="505"/>
      <c r="O77" s="555"/>
      <c r="P77" s="554"/>
      <c r="Q77" s="505"/>
      <c r="R77" s="555"/>
    </row>
    <row r="78" spans="1:18" s="104" customFormat="1" ht="12" customHeight="1">
      <c r="A78" s="377" t="s">
        <v>359</v>
      </c>
      <c r="B78" s="564" t="s">
        <v>338</v>
      </c>
      <c r="C78" s="576">
        <f>SUM(D78:F78)</f>
        <v>0</v>
      </c>
      <c r="D78" s="562">
        <f t="shared" si="23"/>
        <v>0</v>
      </c>
      <c r="E78" s="600">
        <f t="shared" si="17"/>
        <v>0</v>
      </c>
      <c r="F78" s="601">
        <f t="shared" si="17"/>
        <v>0</v>
      </c>
      <c r="G78" s="554"/>
      <c r="H78" s="505"/>
      <c r="I78" s="555"/>
      <c r="J78" s="554"/>
      <c r="K78" s="505"/>
      <c r="L78" s="555"/>
      <c r="M78" s="554"/>
      <c r="N78" s="505"/>
      <c r="O78" s="555"/>
      <c r="P78" s="554"/>
      <c r="Q78" s="505"/>
      <c r="R78" s="555"/>
    </row>
    <row r="79" spans="1:18" s="104" customFormat="1" ht="12" customHeight="1" thickBot="1">
      <c r="A79" s="378" t="s">
        <v>360</v>
      </c>
      <c r="B79" s="565" t="s">
        <v>515</v>
      </c>
      <c r="C79" s="576">
        <f>SUM(D79:F79)</f>
        <v>25790060</v>
      </c>
      <c r="D79" s="562">
        <f t="shared" si="23"/>
        <v>25790060</v>
      </c>
      <c r="E79" s="600">
        <f t="shared" si="17"/>
        <v>0</v>
      </c>
      <c r="F79" s="601">
        <f t="shared" si="17"/>
        <v>0</v>
      </c>
      <c r="G79" s="554"/>
      <c r="H79" s="505"/>
      <c r="I79" s="555"/>
      <c r="J79" s="554">
        <v>25790060</v>
      </c>
      <c r="K79" s="505"/>
      <c r="L79" s="555"/>
      <c r="M79" s="554"/>
      <c r="N79" s="505"/>
      <c r="O79" s="555"/>
      <c r="P79" s="554"/>
      <c r="Q79" s="505"/>
      <c r="R79" s="555"/>
    </row>
    <row r="80" spans="1:18" s="104" customFormat="1" ht="12" customHeight="1" thickBot="1">
      <c r="A80" s="379" t="s">
        <v>339</v>
      </c>
      <c r="B80" s="566" t="s">
        <v>361</v>
      </c>
      <c r="C80" s="572">
        <f>SUM(C81:C84)</f>
        <v>0</v>
      </c>
      <c r="D80" s="556">
        <f aca="true" t="shared" si="25" ref="D80:R80">SUM(D81:D84)</f>
        <v>0</v>
      </c>
      <c r="E80" s="506">
        <f t="shared" si="25"/>
        <v>0</v>
      </c>
      <c r="F80" s="557">
        <f t="shared" si="25"/>
        <v>0</v>
      </c>
      <c r="G80" s="556">
        <f t="shared" si="25"/>
        <v>0</v>
      </c>
      <c r="H80" s="506">
        <f t="shared" si="25"/>
        <v>0</v>
      </c>
      <c r="I80" s="557">
        <f t="shared" si="25"/>
        <v>0</v>
      </c>
      <c r="J80" s="556">
        <f t="shared" si="25"/>
        <v>0</v>
      </c>
      <c r="K80" s="506">
        <f t="shared" si="25"/>
        <v>0</v>
      </c>
      <c r="L80" s="557">
        <f t="shared" si="25"/>
        <v>0</v>
      </c>
      <c r="M80" s="556">
        <f t="shared" si="25"/>
        <v>0</v>
      </c>
      <c r="N80" s="506">
        <f t="shared" si="25"/>
        <v>0</v>
      </c>
      <c r="O80" s="557">
        <f t="shared" si="25"/>
        <v>0</v>
      </c>
      <c r="P80" s="556">
        <f t="shared" si="25"/>
        <v>0</v>
      </c>
      <c r="Q80" s="506">
        <f t="shared" si="25"/>
        <v>0</v>
      </c>
      <c r="R80" s="557">
        <f t="shared" si="25"/>
        <v>0</v>
      </c>
    </row>
    <row r="81" spans="1:18" s="104" customFormat="1" ht="12" customHeight="1">
      <c r="A81" s="380" t="s">
        <v>340</v>
      </c>
      <c r="B81" s="563" t="s">
        <v>341</v>
      </c>
      <c r="C81" s="576">
        <f>SUM(D81:F81)</f>
        <v>0</v>
      </c>
      <c r="D81" s="562">
        <f t="shared" si="23"/>
        <v>0</v>
      </c>
      <c r="E81" s="600">
        <f t="shared" si="17"/>
        <v>0</v>
      </c>
      <c r="F81" s="601">
        <f t="shared" si="17"/>
        <v>0</v>
      </c>
      <c r="G81" s="554"/>
      <c r="H81" s="505"/>
      <c r="I81" s="555"/>
      <c r="J81" s="554"/>
      <c r="K81" s="505"/>
      <c r="L81" s="555"/>
      <c r="M81" s="554"/>
      <c r="N81" s="505"/>
      <c r="O81" s="555"/>
      <c r="P81" s="554"/>
      <c r="Q81" s="505"/>
      <c r="R81" s="555"/>
    </row>
    <row r="82" spans="1:18" s="104" customFormat="1" ht="12" customHeight="1">
      <c r="A82" s="381" t="s">
        <v>342</v>
      </c>
      <c r="B82" s="564" t="s">
        <v>343</v>
      </c>
      <c r="C82" s="576">
        <f>SUM(D82:F82)</f>
        <v>0</v>
      </c>
      <c r="D82" s="562">
        <f t="shared" si="23"/>
        <v>0</v>
      </c>
      <c r="E82" s="600">
        <f t="shared" si="17"/>
        <v>0</v>
      </c>
      <c r="F82" s="601">
        <f t="shared" si="17"/>
        <v>0</v>
      </c>
      <c r="G82" s="554"/>
      <c r="H82" s="505"/>
      <c r="I82" s="555"/>
      <c r="J82" s="554"/>
      <c r="K82" s="505"/>
      <c r="L82" s="555"/>
      <c r="M82" s="554"/>
      <c r="N82" s="505"/>
      <c r="O82" s="555"/>
      <c r="P82" s="554"/>
      <c r="Q82" s="505"/>
      <c r="R82" s="555"/>
    </row>
    <row r="83" spans="1:18" s="104" customFormat="1" ht="12" customHeight="1">
      <c r="A83" s="381" t="s">
        <v>344</v>
      </c>
      <c r="B83" s="564" t="s">
        <v>345</v>
      </c>
      <c r="C83" s="576">
        <f>SUM(D83:F83)</f>
        <v>0</v>
      </c>
      <c r="D83" s="562">
        <f t="shared" si="23"/>
        <v>0</v>
      </c>
      <c r="E83" s="600">
        <f t="shared" si="17"/>
        <v>0</v>
      </c>
      <c r="F83" s="601">
        <f t="shared" si="17"/>
        <v>0</v>
      </c>
      <c r="G83" s="554"/>
      <c r="H83" s="505"/>
      <c r="I83" s="555"/>
      <c r="J83" s="554"/>
      <c r="K83" s="505"/>
      <c r="L83" s="555"/>
      <c r="M83" s="554"/>
      <c r="N83" s="505"/>
      <c r="O83" s="555"/>
      <c r="P83" s="554"/>
      <c r="Q83" s="505"/>
      <c r="R83" s="555"/>
    </row>
    <row r="84" spans="1:18" s="103" customFormat="1" ht="12" customHeight="1" thickBot="1">
      <c r="A84" s="382" t="s">
        <v>346</v>
      </c>
      <c r="B84" s="565" t="s">
        <v>347</v>
      </c>
      <c r="C84" s="576">
        <f>SUM(D84:F84)</f>
        <v>0</v>
      </c>
      <c r="D84" s="562">
        <f t="shared" si="23"/>
        <v>0</v>
      </c>
      <c r="E84" s="600">
        <f t="shared" si="17"/>
        <v>0</v>
      </c>
      <c r="F84" s="601">
        <f t="shared" si="17"/>
        <v>0</v>
      </c>
      <c r="G84" s="552"/>
      <c r="H84" s="504"/>
      <c r="I84" s="553"/>
      <c r="J84" s="552"/>
      <c r="K84" s="504"/>
      <c r="L84" s="553"/>
      <c r="M84" s="552"/>
      <c r="N84" s="504"/>
      <c r="O84" s="553"/>
      <c r="P84" s="552"/>
      <c r="Q84" s="504"/>
      <c r="R84" s="553"/>
    </row>
    <row r="85" spans="1:18" s="103" customFormat="1" ht="12" customHeight="1" thickBot="1">
      <c r="A85" s="379" t="s">
        <v>348</v>
      </c>
      <c r="B85" s="566" t="s">
        <v>349</v>
      </c>
      <c r="C85" s="577"/>
      <c r="D85" s="560"/>
      <c r="E85" s="508"/>
      <c r="F85" s="561"/>
      <c r="G85" s="560"/>
      <c r="H85" s="508"/>
      <c r="I85" s="561"/>
      <c r="J85" s="560"/>
      <c r="K85" s="508"/>
      <c r="L85" s="561"/>
      <c r="M85" s="560"/>
      <c r="N85" s="508"/>
      <c r="O85" s="561"/>
      <c r="P85" s="560"/>
      <c r="Q85" s="508"/>
      <c r="R85" s="561"/>
    </row>
    <row r="86" spans="1:18" s="103" customFormat="1" ht="12" customHeight="1" thickBot="1">
      <c r="A86" s="379" t="s">
        <v>350</v>
      </c>
      <c r="B86" s="567" t="s">
        <v>351</v>
      </c>
      <c r="C86" s="573">
        <f>+C64+C68+C73+C76+C80+C85</f>
        <v>85197316</v>
      </c>
      <c r="D86" s="558">
        <f aca="true" t="shared" si="26" ref="D86:R86">+D64+D68+D73+D76+D80+D85</f>
        <v>85197316</v>
      </c>
      <c r="E86" s="507">
        <f t="shared" si="26"/>
        <v>0</v>
      </c>
      <c r="F86" s="559">
        <f t="shared" si="26"/>
        <v>0</v>
      </c>
      <c r="G86" s="558">
        <f t="shared" si="26"/>
        <v>59244116</v>
      </c>
      <c r="H86" s="507">
        <f t="shared" si="26"/>
        <v>0</v>
      </c>
      <c r="I86" s="559">
        <f t="shared" si="26"/>
        <v>0</v>
      </c>
      <c r="J86" s="558">
        <f t="shared" si="26"/>
        <v>25953200</v>
      </c>
      <c r="K86" s="507">
        <f t="shared" si="26"/>
        <v>0</v>
      </c>
      <c r="L86" s="559">
        <f t="shared" si="26"/>
        <v>0</v>
      </c>
      <c r="M86" s="558">
        <f t="shared" si="26"/>
        <v>0</v>
      </c>
      <c r="N86" s="507">
        <f t="shared" si="26"/>
        <v>0</v>
      </c>
      <c r="O86" s="559">
        <f t="shared" si="26"/>
        <v>0</v>
      </c>
      <c r="P86" s="558">
        <f t="shared" si="26"/>
        <v>0</v>
      </c>
      <c r="Q86" s="507">
        <f t="shared" si="26"/>
        <v>0</v>
      </c>
      <c r="R86" s="559">
        <f t="shared" si="26"/>
        <v>0</v>
      </c>
    </row>
    <row r="87" spans="1:18" s="103" customFormat="1" ht="12" customHeight="1" thickBot="1">
      <c r="A87" s="383" t="s">
        <v>364</v>
      </c>
      <c r="B87" s="568" t="s">
        <v>444</v>
      </c>
      <c r="C87" s="573">
        <f>+C63+C86</f>
        <v>335925283</v>
      </c>
      <c r="D87" s="558">
        <f aca="true" t="shared" si="27" ref="D87:R87">+D63+D86</f>
        <v>335125283</v>
      </c>
      <c r="E87" s="507">
        <f t="shared" si="27"/>
        <v>800000</v>
      </c>
      <c r="F87" s="559">
        <f t="shared" si="27"/>
        <v>0</v>
      </c>
      <c r="G87" s="558">
        <f t="shared" si="27"/>
        <v>306172083</v>
      </c>
      <c r="H87" s="507">
        <f t="shared" si="27"/>
        <v>800000</v>
      </c>
      <c r="I87" s="559">
        <f t="shared" si="27"/>
        <v>0</v>
      </c>
      <c r="J87" s="558">
        <f t="shared" si="27"/>
        <v>28953200</v>
      </c>
      <c r="K87" s="507">
        <f t="shared" si="27"/>
        <v>0</v>
      </c>
      <c r="L87" s="559">
        <f t="shared" si="27"/>
        <v>0</v>
      </c>
      <c r="M87" s="558">
        <f t="shared" si="27"/>
        <v>0</v>
      </c>
      <c r="N87" s="507">
        <f t="shared" si="27"/>
        <v>0</v>
      </c>
      <c r="O87" s="559">
        <f t="shared" si="27"/>
        <v>0</v>
      </c>
      <c r="P87" s="558">
        <f t="shared" si="27"/>
        <v>0</v>
      </c>
      <c r="Q87" s="507">
        <f t="shared" si="27"/>
        <v>0</v>
      </c>
      <c r="R87" s="559">
        <f t="shared" si="27"/>
        <v>0</v>
      </c>
    </row>
    <row r="88" spans="1:18" s="104" customFormat="1" ht="15" customHeight="1">
      <c r="A88" s="235"/>
      <c r="B88" s="489"/>
      <c r="C88" s="490"/>
      <c r="D88" s="491"/>
      <c r="E88" s="492"/>
      <c r="F88" s="492"/>
      <c r="G88" s="492"/>
      <c r="H88" s="492"/>
      <c r="I88" s="492"/>
      <c r="J88" s="492"/>
      <c r="K88" s="492"/>
      <c r="L88" s="492"/>
      <c r="M88" s="492"/>
      <c r="N88" s="492"/>
      <c r="O88" s="492"/>
      <c r="P88" s="492"/>
      <c r="Q88" s="492"/>
      <c r="R88" s="492"/>
    </row>
    <row r="89" spans="1:18" s="471" customFormat="1" ht="15.75" customHeight="1">
      <c r="A89" s="470"/>
      <c r="B89" s="493"/>
      <c r="C89" s="494"/>
      <c r="D89" s="495"/>
      <c r="E89" s="496"/>
      <c r="F89" s="496"/>
      <c r="G89" s="808"/>
      <c r="H89" s="808"/>
      <c r="I89" s="808"/>
      <c r="J89" s="808"/>
      <c r="K89" s="808"/>
      <c r="L89" s="808"/>
      <c r="M89" s="808"/>
      <c r="N89" s="808"/>
      <c r="O89" s="808"/>
      <c r="P89" s="808"/>
      <c r="Q89" s="808"/>
      <c r="R89" s="808"/>
    </row>
    <row r="90" spans="1:18" s="471" customFormat="1" ht="15.75" customHeight="1" thickBot="1">
      <c r="A90" s="470"/>
      <c r="B90" s="493"/>
      <c r="C90" s="494"/>
      <c r="D90" s="491"/>
      <c r="E90" s="496"/>
      <c r="F90" s="496"/>
      <c r="G90" s="496"/>
      <c r="H90" s="496"/>
      <c r="I90" s="496"/>
      <c r="J90" s="496"/>
      <c r="K90" s="496"/>
      <c r="L90" s="496"/>
      <c r="M90" s="496"/>
      <c r="N90" s="496"/>
      <c r="O90" s="496"/>
      <c r="P90" s="496"/>
      <c r="Q90" s="496"/>
      <c r="R90" s="496"/>
    </row>
    <row r="91" spans="1:18" s="65" customFormat="1" ht="52.5" customHeight="1" thickBot="1">
      <c r="A91" s="236"/>
      <c r="B91" s="805" t="s">
        <v>57</v>
      </c>
      <c r="C91" s="806"/>
      <c r="D91" s="806"/>
      <c r="E91" s="806"/>
      <c r="F91" s="806"/>
      <c r="G91" s="806"/>
      <c r="H91" s="806"/>
      <c r="I91" s="806"/>
      <c r="J91" s="806"/>
      <c r="K91" s="806"/>
      <c r="L91" s="806"/>
      <c r="M91" s="806"/>
      <c r="N91" s="806"/>
      <c r="O91" s="806"/>
      <c r="P91" s="806"/>
      <c r="Q91" s="806"/>
      <c r="R91" s="807"/>
    </row>
    <row r="92" spans="1:18" s="105" customFormat="1" ht="12" customHeight="1" thickBot="1">
      <c r="A92" s="509" t="s">
        <v>18</v>
      </c>
      <c r="B92" s="512" t="s">
        <v>367</v>
      </c>
      <c r="C92" s="572">
        <f>SUM(C93:C97)</f>
        <v>191963074</v>
      </c>
      <c r="D92" s="556">
        <f aca="true" t="shared" si="28" ref="D92:R92">SUM(D93:D97)</f>
        <v>191163074</v>
      </c>
      <c r="E92" s="506">
        <f t="shared" si="28"/>
        <v>800000</v>
      </c>
      <c r="F92" s="557">
        <f t="shared" si="28"/>
        <v>0</v>
      </c>
      <c r="G92" s="556">
        <f t="shared" si="28"/>
        <v>162209874</v>
      </c>
      <c r="H92" s="506">
        <f t="shared" si="28"/>
        <v>800000</v>
      </c>
      <c r="I92" s="557">
        <f t="shared" si="28"/>
        <v>0</v>
      </c>
      <c r="J92" s="556">
        <f t="shared" si="28"/>
        <v>28953200</v>
      </c>
      <c r="K92" s="506">
        <f t="shared" si="28"/>
        <v>0</v>
      </c>
      <c r="L92" s="497">
        <f t="shared" si="28"/>
        <v>0</v>
      </c>
      <c r="M92" s="529">
        <f t="shared" si="28"/>
        <v>0</v>
      </c>
      <c r="N92" s="487">
        <f t="shared" si="28"/>
        <v>0</v>
      </c>
      <c r="O92" s="497">
        <f t="shared" si="28"/>
        <v>0</v>
      </c>
      <c r="P92" s="529">
        <f t="shared" si="28"/>
        <v>0</v>
      </c>
      <c r="Q92" s="487">
        <f t="shared" si="28"/>
        <v>0</v>
      </c>
      <c r="R92" s="497">
        <f t="shared" si="28"/>
        <v>0</v>
      </c>
    </row>
    <row r="93" spans="1:18" ht="12" customHeight="1">
      <c r="A93" s="384" t="s">
        <v>100</v>
      </c>
      <c r="B93" s="513" t="s">
        <v>49</v>
      </c>
      <c r="C93" s="571">
        <f>SUM(D93:F93)</f>
        <v>99585256</v>
      </c>
      <c r="D93" s="687">
        <f t="shared" si="23"/>
        <v>99585256</v>
      </c>
      <c r="E93" s="688">
        <f t="shared" si="23"/>
        <v>0</v>
      </c>
      <c r="F93" s="689">
        <f t="shared" si="23"/>
        <v>0</v>
      </c>
      <c r="G93" s="690">
        <v>80397456</v>
      </c>
      <c r="H93" s="691"/>
      <c r="I93" s="692"/>
      <c r="J93" s="690">
        <v>19187800</v>
      </c>
      <c r="K93" s="691"/>
      <c r="L93" s="539"/>
      <c r="M93" s="538"/>
      <c r="N93" s="534"/>
      <c r="O93" s="539"/>
      <c r="P93" s="538"/>
      <c r="Q93" s="534"/>
      <c r="R93" s="539"/>
    </row>
    <row r="94" spans="1:18" ht="12" customHeight="1">
      <c r="A94" s="377" t="s">
        <v>101</v>
      </c>
      <c r="B94" s="514" t="s">
        <v>185</v>
      </c>
      <c r="C94" s="693">
        <f>SUM(D94:F94)</f>
        <v>13686096</v>
      </c>
      <c r="D94" s="694">
        <f t="shared" si="23"/>
        <v>13686096</v>
      </c>
      <c r="E94" s="695">
        <f t="shared" si="23"/>
        <v>0</v>
      </c>
      <c r="F94" s="601">
        <f t="shared" si="23"/>
        <v>0</v>
      </c>
      <c r="G94" s="686">
        <v>10272696</v>
      </c>
      <c r="H94" s="696"/>
      <c r="I94" s="697"/>
      <c r="J94" s="686">
        <v>3413400</v>
      </c>
      <c r="K94" s="696"/>
      <c r="L94" s="541"/>
      <c r="M94" s="540"/>
      <c r="N94" s="535"/>
      <c r="O94" s="541"/>
      <c r="P94" s="540"/>
      <c r="Q94" s="535"/>
      <c r="R94" s="541"/>
    </row>
    <row r="95" spans="1:18" ht="12" customHeight="1">
      <c r="A95" s="377" t="s">
        <v>102</v>
      </c>
      <c r="B95" s="514" t="s">
        <v>143</v>
      </c>
      <c r="C95" s="693">
        <f aca="true" t="shared" si="29" ref="C95:C107">SUM(D95:F95)</f>
        <v>54811862</v>
      </c>
      <c r="D95" s="694">
        <f t="shared" si="23"/>
        <v>54811862</v>
      </c>
      <c r="E95" s="695">
        <f t="shared" si="23"/>
        <v>0</v>
      </c>
      <c r="F95" s="601">
        <f t="shared" si="23"/>
        <v>0</v>
      </c>
      <c r="G95" s="686">
        <v>48459862</v>
      </c>
      <c r="H95" s="696"/>
      <c r="I95" s="697"/>
      <c r="J95" s="686">
        <v>6352000</v>
      </c>
      <c r="K95" s="696"/>
      <c r="L95" s="541"/>
      <c r="M95" s="540"/>
      <c r="N95" s="535"/>
      <c r="O95" s="541"/>
      <c r="P95" s="540"/>
      <c r="Q95" s="535"/>
      <c r="R95" s="541"/>
    </row>
    <row r="96" spans="1:18" ht="12" customHeight="1">
      <c r="A96" s="377" t="s">
        <v>103</v>
      </c>
      <c r="B96" s="515" t="s">
        <v>186</v>
      </c>
      <c r="C96" s="693">
        <f t="shared" si="29"/>
        <v>14782000</v>
      </c>
      <c r="D96" s="694">
        <f t="shared" si="23"/>
        <v>14782000</v>
      </c>
      <c r="E96" s="695">
        <f t="shared" si="23"/>
        <v>0</v>
      </c>
      <c r="F96" s="601">
        <f t="shared" si="23"/>
        <v>0</v>
      </c>
      <c r="G96" s="686">
        <v>14782000</v>
      </c>
      <c r="H96" s="696"/>
      <c r="I96" s="697"/>
      <c r="J96" s="686"/>
      <c r="K96" s="696"/>
      <c r="L96" s="541"/>
      <c r="M96" s="540"/>
      <c r="N96" s="535"/>
      <c r="O96" s="541"/>
      <c r="P96" s="540"/>
      <c r="Q96" s="535"/>
      <c r="R96" s="541"/>
    </row>
    <row r="97" spans="1:18" ht="12" customHeight="1">
      <c r="A97" s="377" t="s">
        <v>114</v>
      </c>
      <c r="B97" s="502" t="s">
        <v>187</v>
      </c>
      <c r="C97" s="693">
        <f t="shared" si="29"/>
        <v>9097860</v>
      </c>
      <c r="D97" s="694">
        <f t="shared" si="23"/>
        <v>8297860</v>
      </c>
      <c r="E97" s="695">
        <f t="shared" si="23"/>
        <v>800000</v>
      </c>
      <c r="F97" s="601">
        <f t="shared" si="23"/>
        <v>0</v>
      </c>
      <c r="G97" s="686">
        <v>8297860</v>
      </c>
      <c r="H97" s="696">
        <v>800000</v>
      </c>
      <c r="I97" s="697"/>
      <c r="J97" s="686"/>
      <c r="K97" s="696"/>
      <c r="L97" s="541"/>
      <c r="M97" s="540"/>
      <c r="N97" s="535"/>
      <c r="O97" s="541"/>
      <c r="P97" s="540"/>
      <c r="Q97" s="535"/>
      <c r="R97" s="541"/>
    </row>
    <row r="98" spans="1:18" ht="12" customHeight="1">
      <c r="A98" s="377" t="s">
        <v>104</v>
      </c>
      <c r="B98" s="514" t="s">
        <v>368</v>
      </c>
      <c r="C98" s="693">
        <f t="shared" si="29"/>
        <v>0</v>
      </c>
      <c r="D98" s="694">
        <f t="shared" si="23"/>
        <v>0</v>
      </c>
      <c r="E98" s="695">
        <f t="shared" si="23"/>
        <v>0</v>
      </c>
      <c r="F98" s="601">
        <f t="shared" si="23"/>
        <v>0</v>
      </c>
      <c r="G98" s="686"/>
      <c r="H98" s="696"/>
      <c r="I98" s="697"/>
      <c r="J98" s="686"/>
      <c r="K98" s="696"/>
      <c r="L98" s="541"/>
      <c r="M98" s="540"/>
      <c r="N98" s="535"/>
      <c r="O98" s="541"/>
      <c r="P98" s="540"/>
      <c r="Q98" s="535"/>
      <c r="R98" s="541"/>
    </row>
    <row r="99" spans="1:18" ht="12" customHeight="1">
      <c r="A99" s="377" t="s">
        <v>105</v>
      </c>
      <c r="B99" s="516" t="s">
        <v>369</v>
      </c>
      <c r="C99" s="693">
        <f t="shared" si="29"/>
        <v>0</v>
      </c>
      <c r="D99" s="694">
        <f t="shared" si="23"/>
        <v>0</v>
      </c>
      <c r="E99" s="695">
        <f t="shared" si="23"/>
        <v>0</v>
      </c>
      <c r="F99" s="601">
        <f t="shared" si="23"/>
        <v>0</v>
      </c>
      <c r="G99" s="686"/>
      <c r="H99" s="696"/>
      <c r="I99" s="697"/>
      <c r="J99" s="686"/>
      <c r="K99" s="696"/>
      <c r="L99" s="541"/>
      <c r="M99" s="540"/>
      <c r="N99" s="535"/>
      <c r="O99" s="541"/>
      <c r="P99" s="540"/>
      <c r="Q99" s="535"/>
      <c r="R99" s="541"/>
    </row>
    <row r="100" spans="1:18" ht="12" customHeight="1">
      <c r="A100" s="377" t="s">
        <v>115</v>
      </c>
      <c r="B100" s="514" t="s">
        <v>370</v>
      </c>
      <c r="C100" s="693">
        <f t="shared" si="29"/>
        <v>0</v>
      </c>
      <c r="D100" s="694">
        <f t="shared" si="23"/>
        <v>0</v>
      </c>
      <c r="E100" s="695">
        <f t="shared" si="23"/>
        <v>0</v>
      </c>
      <c r="F100" s="601">
        <f t="shared" si="23"/>
        <v>0</v>
      </c>
      <c r="G100" s="686"/>
      <c r="H100" s="696"/>
      <c r="I100" s="697"/>
      <c r="J100" s="686"/>
      <c r="K100" s="696"/>
      <c r="L100" s="541"/>
      <c r="M100" s="540"/>
      <c r="N100" s="535"/>
      <c r="O100" s="541"/>
      <c r="P100" s="540"/>
      <c r="Q100" s="535"/>
      <c r="R100" s="541"/>
    </row>
    <row r="101" spans="1:18" ht="12" customHeight="1">
      <c r="A101" s="377" t="s">
        <v>116</v>
      </c>
      <c r="B101" s="514" t="s">
        <v>371</v>
      </c>
      <c r="C101" s="693">
        <f t="shared" si="29"/>
        <v>0</v>
      </c>
      <c r="D101" s="694">
        <f t="shared" si="23"/>
        <v>0</v>
      </c>
      <c r="E101" s="695">
        <f t="shared" si="23"/>
        <v>0</v>
      </c>
      <c r="F101" s="601">
        <f t="shared" si="23"/>
        <v>0</v>
      </c>
      <c r="G101" s="686"/>
      <c r="H101" s="696"/>
      <c r="I101" s="697"/>
      <c r="J101" s="686"/>
      <c r="K101" s="696"/>
      <c r="L101" s="541"/>
      <c r="M101" s="540"/>
      <c r="N101" s="535"/>
      <c r="O101" s="541"/>
      <c r="P101" s="540"/>
      <c r="Q101" s="535"/>
      <c r="R101" s="541"/>
    </row>
    <row r="102" spans="1:18" ht="12" customHeight="1">
      <c r="A102" s="377" t="s">
        <v>117</v>
      </c>
      <c r="B102" s="516" t="s">
        <v>372</v>
      </c>
      <c r="C102" s="693">
        <f t="shared" si="29"/>
        <v>8297860</v>
      </c>
      <c r="D102" s="694">
        <f t="shared" si="23"/>
        <v>8297860</v>
      </c>
      <c r="E102" s="695">
        <f t="shared" si="23"/>
        <v>0</v>
      </c>
      <c r="F102" s="601">
        <f t="shared" si="23"/>
        <v>0</v>
      </c>
      <c r="G102" s="686">
        <v>8297860</v>
      </c>
      <c r="H102" s="696"/>
      <c r="I102" s="697"/>
      <c r="J102" s="686"/>
      <c r="K102" s="696"/>
      <c r="L102" s="541"/>
      <c r="M102" s="540"/>
      <c r="N102" s="535"/>
      <c r="O102" s="541"/>
      <c r="P102" s="540"/>
      <c r="Q102" s="535"/>
      <c r="R102" s="541"/>
    </row>
    <row r="103" spans="1:18" ht="12" customHeight="1">
      <c r="A103" s="377" t="s">
        <v>118</v>
      </c>
      <c r="B103" s="516" t="s">
        <v>373</v>
      </c>
      <c r="C103" s="693">
        <f t="shared" si="29"/>
        <v>0</v>
      </c>
      <c r="D103" s="694">
        <f t="shared" si="23"/>
        <v>0</v>
      </c>
      <c r="E103" s="695">
        <f t="shared" si="23"/>
        <v>0</v>
      </c>
      <c r="F103" s="601">
        <f t="shared" si="23"/>
        <v>0</v>
      </c>
      <c r="G103" s="686"/>
      <c r="H103" s="696"/>
      <c r="I103" s="697"/>
      <c r="J103" s="686"/>
      <c r="K103" s="696"/>
      <c r="L103" s="541"/>
      <c r="M103" s="540"/>
      <c r="N103" s="535"/>
      <c r="O103" s="541"/>
      <c r="P103" s="540"/>
      <c r="Q103" s="535"/>
      <c r="R103" s="541"/>
    </row>
    <row r="104" spans="1:18" ht="12" customHeight="1">
      <c r="A104" s="377" t="s">
        <v>120</v>
      </c>
      <c r="B104" s="514" t="s">
        <v>374</v>
      </c>
      <c r="C104" s="693">
        <f t="shared" si="29"/>
        <v>0</v>
      </c>
      <c r="D104" s="694">
        <f t="shared" si="23"/>
        <v>0</v>
      </c>
      <c r="E104" s="695">
        <f t="shared" si="23"/>
        <v>0</v>
      </c>
      <c r="F104" s="601">
        <f t="shared" si="23"/>
        <v>0</v>
      </c>
      <c r="G104" s="686"/>
      <c r="H104" s="696"/>
      <c r="I104" s="697"/>
      <c r="J104" s="686"/>
      <c r="K104" s="696"/>
      <c r="L104" s="541"/>
      <c r="M104" s="540"/>
      <c r="N104" s="535"/>
      <c r="O104" s="541"/>
      <c r="P104" s="540"/>
      <c r="Q104" s="535"/>
      <c r="R104" s="541"/>
    </row>
    <row r="105" spans="1:18" ht="12" customHeight="1">
      <c r="A105" s="385" t="s">
        <v>188</v>
      </c>
      <c r="B105" s="517" t="s">
        <v>375</v>
      </c>
      <c r="C105" s="693">
        <f t="shared" si="29"/>
        <v>0</v>
      </c>
      <c r="D105" s="694">
        <f t="shared" si="23"/>
        <v>0</v>
      </c>
      <c r="E105" s="695">
        <f t="shared" si="23"/>
        <v>0</v>
      </c>
      <c r="F105" s="601">
        <f t="shared" si="23"/>
        <v>0</v>
      </c>
      <c r="G105" s="686"/>
      <c r="H105" s="696"/>
      <c r="I105" s="697"/>
      <c r="J105" s="686"/>
      <c r="K105" s="696"/>
      <c r="L105" s="541"/>
      <c r="M105" s="540"/>
      <c r="N105" s="535"/>
      <c r="O105" s="541"/>
      <c r="P105" s="540"/>
      <c r="Q105" s="535"/>
      <c r="R105" s="541"/>
    </row>
    <row r="106" spans="1:18" ht="12" customHeight="1">
      <c r="A106" s="377" t="s">
        <v>365</v>
      </c>
      <c r="B106" s="517" t="s">
        <v>376</v>
      </c>
      <c r="C106" s="693">
        <f t="shared" si="29"/>
        <v>0</v>
      </c>
      <c r="D106" s="694">
        <f t="shared" si="23"/>
        <v>0</v>
      </c>
      <c r="E106" s="695">
        <f t="shared" si="23"/>
        <v>0</v>
      </c>
      <c r="F106" s="601">
        <f t="shared" si="23"/>
        <v>0</v>
      </c>
      <c r="G106" s="686"/>
      <c r="H106" s="696"/>
      <c r="I106" s="697"/>
      <c r="J106" s="686"/>
      <c r="K106" s="696"/>
      <c r="L106" s="541"/>
      <c r="M106" s="540"/>
      <c r="N106" s="535"/>
      <c r="O106" s="541"/>
      <c r="P106" s="540"/>
      <c r="Q106" s="535"/>
      <c r="R106" s="541"/>
    </row>
    <row r="107" spans="1:18" ht="12" customHeight="1" thickBot="1">
      <c r="A107" s="386" t="s">
        <v>366</v>
      </c>
      <c r="B107" s="518" t="s">
        <v>377</v>
      </c>
      <c r="C107" s="693">
        <f t="shared" si="29"/>
        <v>800000</v>
      </c>
      <c r="D107" s="694">
        <f t="shared" si="23"/>
        <v>0</v>
      </c>
      <c r="E107" s="695">
        <f t="shared" si="23"/>
        <v>800000</v>
      </c>
      <c r="F107" s="601">
        <f t="shared" si="23"/>
        <v>0</v>
      </c>
      <c r="G107" s="686"/>
      <c r="H107" s="696">
        <v>800000</v>
      </c>
      <c r="I107" s="697"/>
      <c r="J107" s="686"/>
      <c r="K107" s="696"/>
      <c r="L107" s="541"/>
      <c r="M107" s="540"/>
      <c r="N107" s="535"/>
      <c r="O107" s="541"/>
      <c r="P107" s="540"/>
      <c r="Q107" s="535"/>
      <c r="R107" s="541"/>
    </row>
    <row r="108" spans="1:18" ht="12" customHeight="1" thickBot="1">
      <c r="A108" s="26" t="s">
        <v>19</v>
      </c>
      <c r="B108" s="519" t="s">
        <v>378</v>
      </c>
      <c r="C108" s="572">
        <f>+C109+C111+C113</f>
        <v>104756175</v>
      </c>
      <c r="D108" s="556">
        <f aca="true" t="shared" si="30" ref="D108:R108">+D109+D111+D113</f>
        <v>104756175</v>
      </c>
      <c r="E108" s="506">
        <f t="shared" si="30"/>
        <v>0</v>
      </c>
      <c r="F108" s="557">
        <f t="shared" si="30"/>
        <v>0</v>
      </c>
      <c r="G108" s="556">
        <f t="shared" si="30"/>
        <v>104756175</v>
      </c>
      <c r="H108" s="506">
        <f t="shared" si="30"/>
        <v>0</v>
      </c>
      <c r="I108" s="557">
        <f t="shared" si="30"/>
        <v>0</v>
      </c>
      <c r="J108" s="556">
        <f t="shared" si="30"/>
        <v>0</v>
      </c>
      <c r="K108" s="506">
        <f t="shared" si="30"/>
        <v>0</v>
      </c>
      <c r="L108" s="497">
        <f t="shared" si="30"/>
        <v>0</v>
      </c>
      <c r="M108" s="529">
        <f t="shared" si="30"/>
        <v>0</v>
      </c>
      <c r="N108" s="487">
        <f t="shared" si="30"/>
        <v>0</v>
      </c>
      <c r="O108" s="497">
        <f t="shared" si="30"/>
        <v>0</v>
      </c>
      <c r="P108" s="529">
        <f t="shared" si="30"/>
        <v>0</v>
      </c>
      <c r="Q108" s="487">
        <f t="shared" si="30"/>
        <v>0</v>
      </c>
      <c r="R108" s="497">
        <f t="shared" si="30"/>
        <v>0</v>
      </c>
    </row>
    <row r="109" spans="1:18" ht="12" customHeight="1">
      <c r="A109" s="376" t="s">
        <v>106</v>
      </c>
      <c r="B109" s="514" t="s">
        <v>231</v>
      </c>
      <c r="C109" s="571">
        <f>SUM(D109:F109)</f>
        <v>8201659</v>
      </c>
      <c r="D109" s="694">
        <f t="shared" si="23"/>
        <v>8201659</v>
      </c>
      <c r="E109" s="695">
        <f t="shared" si="23"/>
        <v>0</v>
      </c>
      <c r="F109" s="601">
        <f t="shared" si="23"/>
        <v>0</v>
      </c>
      <c r="G109" s="686">
        <v>8201659</v>
      </c>
      <c r="H109" s="696"/>
      <c r="I109" s="697"/>
      <c r="J109" s="686"/>
      <c r="K109" s="696"/>
      <c r="L109" s="541"/>
      <c r="M109" s="540"/>
      <c r="N109" s="535"/>
      <c r="O109" s="541"/>
      <c r="P109" s="540"/>
      <c r="Q109" s="535"/>
      <c r="R109" s="541"/>
    </row>
    <row r="110" spans="1:18" ht="12" customHeight="1">
      <c r="A110" s="376" t="s">
        <v>107</v>
      </c>
      <c r="B110" s="517" t="s">
        <v>382</v>
      </c>
      <c r="C110" s="571">
        <f>SUM(D110:F110)</f>
        <v>0</v>
      </c>
      <c r="D110" s="694">
        <f t="shared" si="23"/>
        <v>0</v>
      </c>
      <c r="E110" s="695">
        <f t="shared" si="23"/>
        <v>0</v>
      </c>
      <c r="F110" s="601">
        <f t="shared" si="23"/>
        <v>0</v>
      </c>
      <c r="G110" s="686"/>
      <c r="H110" s="696"/>
      <c r="I110" s="697"/>
      <c r="J110" s="686"/>
      <c r="K110" s="696"/>
      <c r="L110" s="541"/>
      <c r="M110" s="540"/>
      <c r="N110" s="535"/>
      <c r="O110" s="541"/>
      <c r="P110" s="540"/>
      <c r="Q110" s="535"/>
      <c r="R110" s="541"/>
    </row>
    <row r="111" spans="1:18" ht="12" customHeight="1">
      <c r="A111" s="376" t="s">
        <v>108</v>
      </c>
      <c r="B111" s="517" t="s">
        <v>189</v>
      </c>
      <c r="C111" s="571">
        <f aca="true" t="shared" si="31" ref="C111:C121">SUM(D111:F111)</f>
        <v>96554516</v>
      </c>
      <c r="D111" s="694">
        <f t="shared" si="23"/>
        <v>96554516</v>
      </c>
      <c r="E111" s="695">
        <f t="shared" si="23"/>
        <v>0</v>
      </c>
      <c r="F111" s="601">
        <f t="shared" si="23"/>
        <v>0</v>
      </c>
      <c r="G111" s="686">
        <v>96554516</v>
      </c>
      <c r="H111" s="696"/>
      <c r="I111" s="697"/>
      <c r="J111" s="686"/>
      <c r="K111" s="696"/>
      <c r="L111" s="541"/>
      <c r="M111" s="540"/>
      <c r="N111" s="535"/>
      <c r="O111" s="541"/>
      <c r="P111" s="540"/>
      <c r="Q111" s="535"/>
      <c r="R111" s="541"/>
    </row>
    <row r="112" spans="1:18" ht="12" customHeight="1">
      <c r="A112" s="376" t="s">
        <v>109</v>
      </c>
      <c r="B112" s="517" t="s">
        <v>383</v>
      </c>
      <c r="C112" s="571">
        <f t="shared" si="31"/>
        <v>0</v>
      </c>
      <c r="D112" s="694">
        <f t="shared" si="23"/>
        <v>0</v>
      </c>
      <c r="E112" s="695">
        <f t="shared" si="23"/>
        <v>0</v>
      </c>
      <c r="F112" s="601">
        <f t="shared" si="23"/>
        <v>0</v>
      </c>
      <c r="G112" s="686"/>
      <c r="H112" s="696"/>
      <c r="I112" s="697"/>
      <c r="J112" s="686"/>
      <c r="K112" s="696"/>
      <c r="L112" s="541"/>
      <c r="M112" s="540"/>
      <c r="N112" s="535"/>
      <c r="O112" s="541"/>
      <c r="P112" s="540"/>
      <c r="Q112" s="535"/>
      <c r="R112" s="541"/>
    </row>
    <row r="113" spans="1:18" ht="12" customHeight="1">
      <c r="A113" s="376" t="s">
        <v>110</v>
      </c>
      <c r="B113" s="520" t="s">
        <v>233</v>
      </c>
      <c r="C113" s="571">
        <f t="shared" si="31"/>
        <v>0</v>
      </c>
      <c r="D113" s="694">
        <f t="shared" si="23"/>
        <v>0</v>
      </c>
      <c r="E113" s="695">
        <f t="shared" si="23"/>
        <v>0</v>
      </c>
      <c r="F113" s="601">
        <f t="shared" si="23"/>
        <v>0</v>
      </c>
      <c r="G113" s="686"/>
      <c r="H113" s="696"/>
      <c r="I113" s="697"/>
      <c r="J113" s="686"/>
      <c r="K113" s="696"/>
      <c r="L113" s="541"/>
      <c r="M113" s="540"/>
      <c r="N113" s="535"/>
      <c r="O113" s="541"/>
      <c r="P113" s="540"/>
      <c r="Q113" s="535"/>
      <c r="R113" s="541"/>
    </row>
    <row r="114" spans="1:18" ht="12" customHeight="1">
      <c r="A114" s="376" t="s">
        <v>119</v>
      </c>
      <c r="B114" s="521" t="s">
        <v>454</v>
      </c>
      <c r="C114" s="571">
        <f t="shared" si="31"/>
        <v>0</v>
      </c>
      <c r="D114" s="694">
        <f t="shared" si="23"/>
        <v>0</v>
      </c>
      <c r="E114" s="695">
        <f t="shared" si="23"/>
        <v>0</v>
      </c>
      <c r="F114" s="601">
        <f t="shared" si="23"/>
        <v>0</v>
      </c>
      <c r="G114" s="686"/>
      <c r="H114" s="696"/>
      <c r="I114" s="697"/>
      <c r="J114" s="686"/>
      <c r="K114" s="696"/>
      <c r="L114" s="541"/>
      <c r="M114" s="540"/>
      <c r="N114" s="535"/>
      <c r="O114" s="541"/>
      <c r="P114" s="540"/>
      <c r="Q114" s="535"/>
      <c r="R114" s="541"/>
    </row>
    <row r="115" spans="1:18" ht="12" customHeight="1">
      <c r="A115" s="376" t="s">
        <v>121</v>
      </c>
      <c r="B115" s="513" t="s">
        <v>388</v>
      </c>
      <c r="C115" s="571">
        <f t="shared" si="31"/>
        <v>0</v>
      </c>
      <c r="D115" s="694">
        <f t="shared" si="23"/>
        <v>0</v>
      </c>
      <c r="E115" s="695">
        <f t="shared" si="23"/>
        <v>0</v>
      </c>
      <c r="F115" s="601">
        <f t="shared" si="23"/>
        <v>0</v>
      </c>
      <c r="G115" s="686"/>
      <c r="H115" s="696"/>
      <c r="I115" s="697"/>
      <c r="J115" s="686"/>
      <c r="K115" s="696"/>
      <c r="L115" s="541"/>
      <c r="M115" s="540"/>
      <c r="N115" s="535"/>
      <c r="O115" s="541"/>
      <c r="P115" s="540"/>
      <c r="Q115" s="535"/>
      <c r="R115" s="541"/>
    </row>
    <row r="116" spans="1:18" ht="12" customHeight="1">
      <c r="A116" s="376" t="s">
        <v>190</v>
      </c>
      <c r="B116" s="514" t="s">
        <v>371</v>
      </c>
      <c r="C116" s="571">
        <f t="shared" si="31"/>
        <v>0</v>
      </c>
      <c r="D116" s="694">
        <f t="shared" si="23"/>
        <v>0</v>
      </c>
      <c r="E116" s="695">
        <f t="shared" si="23"/>
        <v>0</v>
      </c>
      <c r="F116" s="601">
        <f t="shared" si="23"/>
        <v>0</v>
      </c>
      <c r="G116" s="686"/>
      <c r="H116" s="696"/>
      <c r="I116" s="697"/>
      <c r="J116" s="686"/>
      <c r="K116" s="696"/>
      <c r="L116" s="541"/>
      <c r="M116" s="540"/>
      <c r="N116" s="535"/>
      <c r="O116" s="541"/>
      <c r="P116" s="540"/>
      <c r="Q116" s="535"/>
      <c r="R116" s="541"/>
    </row>
    <row r="117" spans="1:18" ht="12" customHeight="1">
      <c r="A117" s="376" t="s">
        <v>191</v>
      </c>
      <c r="B117" s="514" t="s">
        <v>387</v>
      </c>
      <c r="C117" s="571">
        <f t="shared" si="31"/>
        <v>0</v>
      </c>
      <c r="D117" s="694">
        <f t="shared" si="23"/>
        <v>0</v>
      </c>
      <c r="E117" s="695">
        <f t="shared" si="23"/>
        <v>0</v>
      </c>
      <c r="F117" s="601">
        <f t="shared" si="23"/>
        <v>0</v>
      </c>
      <c r="G117" s="686"/>
      <c r="H117" s="696"/>
      <c r="I117" s="697"/>
      <c r="J117" s="686"/>
      <c r="K117" s="696"/>
      <c r="L117" s="541"/>
      <c r="M117" s="540"/>
      <c r="N117" s="535"/>
      <c r="O117" s="541"/>
      <c r="P117" s="540"/>
      <c r="Q117" s="535"/>
      <c r="R117" s="541"/>
    </row>
    <row r="118" spans="1:18" ht="12" customHeight="1">
      <c r="A118" s="376" t="s">
        <v>192</v>
      </c>
      <c r="B118" s="514" t="s">
        <v>386</v>
      </c>
      <c r="C118" s="571">
        <f t="shared" si="31"/>
        <v>0</v>
      </c>
      <c r="D118" s="694">
        <f t="shared" si="23"/>
        <v>0</v>
      </c>
      <c r="E118" s="695">
        <f t="shared" si="23"/>
        <v>0</v>
      </c>
      <c r="F118" s="601">
        <f t="shared" si="23"/>
        <v>0</v>
      </c>
      <c r="G118" s="686"/>
      <c r="H118" s="696"/>
      <c r="I118" s="697"/>
      <c r="J118" s="686"/>
      <c r="K118" s="696"/>
      <c r="L118" s="541"/>
      <c r="M118" s="540"/>
      <c r="N118" s="535"/>
      <c r="O118" s="541"/>
      <c r="P118" s="540"/>
      <c r="Q118" s="535"/>
      <c r="R118" s="541"/>
    </row>
    <row r="119" spans="1:18" ht="12" customHeight="1">
      <c r="A119" s="376" t="s">
        <v>379</v>
      </c>
      <c r="B119" s="514" t="s">
        <v>374</v>
      </c>
      <c r="C119" s="571">
        <f t="shared" si="31"/>
        <v>0</v>
      </c>
      <c r="D119" s="694">
        <f t="shared" si="23"/>
        <v>0</v>
      </c>
      <c r="E119" s="695">
        <f t="shared" si="23"/>
        <v>0</v>
      </c>
      <c r="F119" s="601">
        <f t="shared" si="23"/>
        <v>0</v>
      </c>
      <c r="G119" s="686"/>
      <c r="H119" s="696"/>
      <c r="I119" s="697"/>
      <c r="J119" s="686"/>
      <c r="K119" s="696"/>
      <c r="L119" s="541"/>
      <c r="M119" s="540"/>
      <c r="N119" s="535"/>
      <c r="O119" s="541"/>
      <c r="P119" s="540"/>
      <c r="Q119" s="535"/>
      <c r="R119" s="541"/>
    </row>
    <row r="120" spans="1:18" ht="12" customHeight="1">
      <c r="A120" s="376" t="s">
        <v>380</v>
      </c>
      <c r="B120" s="514" t="s">
        <v>385</v>
      </c>
      <c r="C120" s="571">
        <f t="shared" si="31"/>
        <v>0</v>
      </c>
      <c r="D120" s="694">
        <f t="shared" si="23"/>
        <v>0</v>
      </c>
      <c r="E120" s="695">
        <f t="shared" si="23"/>
        <v>0</v>
      </c>
      <c r="F120" s="601">
        <f t="shared" si="23"/>
        <v>0</v>
      </c>
      <c r="G120" s="686"/>
      <c r="H120" s="696"/>
      <c r="I120" s="697"/>
      <c r="J120" s="686"/>
      <c r="K120" s="696"/>
      <c r="L120" s="541"/>
      <c r="M120" s="540"/>
      <c r="N120" s="535"/>
      <c r="O120" s="541"/>
      <c r="P120" s="540"/>
      <c r="Q120" s="535"/>
      <c r="R120" s="541"/>
    </row>
    <row r="121" spans="1:18" ht="12" customHeight="1" thickBot="1">
      <c r="A121" s="385" t="s">
        <v>381</v>
      </c>
      <c r="B121" s="514" t="s">
        <v>384</v>
      </c>
      <c r="C121" s="571">
        <f t="shared" si="31"/>
        <v>0</v>
      </c>
      <c r="D121" s="694">
        <f t="shared" si="23"/>
        <v>0</v>
      </c>
      <c r="E121" s="695">
        <f t="shared" si="23"/>
        <v>0</v>
      </c>
      <c r="F121" s="601">
        <f t="shared" si="23"/>
        <v>0</v>
      </c>
      <c r="G121" s="686"/>
      <c r="H121" s="696"/>
      <c r="I121" s="697"/>
      <c r="J121" s="686"/>
      <c r="K121" s="696"/>
      <c r="L121" s="541"/>
      <c r="M121" s="540"/>
      <c r="N121" s="535"/>
      <c r="O121" s="541"/>
      <c r="P121" s="540"/>
      <c r="Q121" s="535"/>
      <c r="R121" s="541"/>
    </row>
    <row r="122" spans="1:18" ht="12" customHeight="1" thickBot="1">
      <c r="A122" s="26" t="s">
        <v>20</v>
      </c>
      <c r="B122" s="522" t="s">
        <v>389</v>
      </c>
      <c r="C122" s="572">
        <f>+C123+C124</f>
        <v>1000000</v>
      </c>
      <c r="D122" s="556">
        <f aca="true" t="shared" si="32" ref="D122:R122">+D123+D124</f>
        <v>1000000</v>
      </c>
      <c r="E122" s="506">
        <f t="shared" si="32"/>
        <v>0</v>
      </c>
      <c r="F122" s="557">
        <f t="shared" si="32"/>
        <v>0</v>
      </c>
      <c r="G122" s="556">
        <f t="shared" si="32"/>
        <v>1000000</v>
      </c>
      <c r="H122" s="506">
        <f t="shared" si="32"/>
        <v>0</v>
      </c>
      <c r="I122" s="557">
        <f t="shared" si="32"/>
        <v>0</v>
      </c>
      <c r="J122" s="556">
        <f t="shared" si="32"/>
        <v>0</v>
      </c>
      <c r="K122" s="506">
        <f t="shared" si="32"/>
        <v>0</v>
      </c>
      <c r="L122" s="497">
        <f t="shared" si="32"/>
        <v>0</v>
      </c>
      <c r="M122" s="529">
        <f t="shared" si="32"/>
        <v>0</v>
      </c>
      <c r="N122" s="487">
        <f t="shared" si="32"/>
        <v>0</v>
      </c>
      <c r="O122" s="497">
        <f t="shared" si="32"/>
        <v>0</v>
      </c>
      <c r="P122" s="529">
        <f t="shared" si="32"/>
        <v>0</v>
      </c>
      <c r="Q122" s="487">
        <f t="shared" si="32"/>
        <v>0</v>
      </c>
      <c r="R122" s="497">
        <f t="shared" si="32"/>
        <v>0</v>
      </c>
    </row>
    <row r="123" spans="1:18" ht="12" customHeight="1">
      <c r="A123" s="376" t="s">
        <v>89</v>
      </c>
      <c r="B123" s="513" t="s">
        <v>58</v>
      </c>
      <c r="C123" s="571">
        <f>SUM(D123:F123)</f>
        <v>1000000</v>
      </c>
      <c r="D123" s="694">
        <f t="shared" si="23"/>
        <v>1000000</v>
      </c>
      <c r="E123" s="695">
        <f t="shared" si="23"/>
        <v>0</v>
      </c>
      <c r="F123" s="601">
        <f t="shared" si="23"/>
        <v>0</v>
      </c>
      <c r="G123" s="686">
        <v>1000000</v>
      </c>
      <c r="H123" s="696"/>
      <c r="I123" s="697"/>
      <c r="J123" s="686"/>
      <c r="K123" s="696"/>
      <c r="L123" s="541"/>
      <c r="M123" s="540"/>
      <c r="N123" s="535"/>
      <c r="O123" s="541"/>
      <c r="P123" s="540"/>
      <c r="Q123" s="535"/>
      <c r="R123" s="541"/>
    </row>
    <row r="124" spans="1:18" ht="12" customHeight="1" thickBot="1">
      <c r="A124" s="378" t="s">
        <v>90</v>
      </c>
      <c r="B124" s="517" t="s">
        <v>59</v>
      </c>
      <c r="C124" s="698">
        <f>SUM(D124:F124)</f>
        <v>0</v>
      </c>
      <c r="D124" s="694">
        <f t="shared" si="23"/>
        <v>0</v>
      </c>
      <c r="E124" s="695">
        <f t="shared" si="23"/>
        <v>0</v>
      </c>
      <c r="F124" s="601">
        <f t="shared" si="23"/>
        <v>0</v>
      </c>
      <c r="G124" s="686"/>
      <c r="H124" s="696"/>
      <c r="I124" s="697"/>
      <c r="J124" s="686"/>
      <c r="K124" s="696"/>
      <c r="L124" s="541"/>
      <c r="M124" s="540"/>
      <c r="N124" s="535"/>
      <c r="O124" s="541"/>
      <c r="P124" s="540"/>
      <c r="Q124" s="535"/>
      <c r="R124" s="541"/>
    </row>
    <row r="125" spans="1:18" ht="12" customHeight="1" thickBot="1">
      <c r="A125" s="26" t="s">
        <v>21</v>
      </c>
      <c r="B125" s="522" t="s">
        <v>390</v>
      </c>
      <c r="C125" s="572">
        <f>+C92+C108+C122</f>
        <v>297719249</v>
      </c>
      <c r="D125" s="556">
        <f aca="true" t="shared" si="33" ref="D125:R125">+D92+D108+D122</f>
        <v>296919249</v>
      </c>
      <c r="E125" s="506">
        <f t="shared" si="33"/>
        <v>800000</v>
      </c>
      <c r="F125" s="557">
        <f t="shared" si="33"/>
        <v>0</v>
      </c>
      <c r="G125" s="556">
        <f t="shared" si="33"/>
        <v>267966049</v>
      </c>
      <c r="H125" s="506">
        <f t="shared" si="33"/>
        <v>800000</v>
      </c>
      <c r="I125" s="557">
        <f t="shared" si="33"/>
        <v>0</v>
      </c>
      <c r="J125" s="556">
        <f t="shared" si="33"/>
        <v>28953200</v>
      </c>
      <c r="K125" s="506">
        <f t="shared" si="33"/>
        <v>0</v>
      </c>
      <c r="L125" s="497">
        <f t="shared" si="33"/>
        <v>0</v>
      </c>
      <c r="M125" s="529">
        <f t="shared" si="33"/>
        <v>0</v>
      </c>
      <c r="N125" s="487">
        <f t="shared" si="33"/>
        <v>0</v>
      </c>
      <c r="O125" s="497">
        <f t="shared" si="33"/>
        <v>0</v>
      </c>
      <c r="P125" s="529">
        <f t="shared" si="33"/>
        <v>0</v>
      </c>
      <c r="Q125" s="487">
        <f t="shared" si="33"/>
        <v>0</v>
      </c>
      <c r="R125" s="497">
        <f t="shared" si="33"/>
        <v>0</v>
      </c>
    </row>
    <row r="126" spans="1:18" ht="12" customHeight="1" thickBot="1">
      <c r="A126" s="26" t="s">
        <v>22</v>
      </c>
      <c r="B126" s="522" t="s">
        <v>391</v>
      </c>
      <c r="C126" s="572">
        <f>+C127+C128+C129</f>
        <v>10274000</v>
      </c>
      <c r="D126" s="556">
        <f aca="true" t="shared" si="34" ref="D126:R126">+D127+D128+D129</f>
        <v>10274000</v>
      </c>
      <c r="E126" s="506">
        <f t="shared" si="34"/>
        <v>0</v>
      </c>
      <c r="F126" s="557">
        <f t="shared" si="34"/>
        <v>0</v>
      </c>
      <c r="G126" s="556">
        <f t="shared" si="34"/>
        <v>10274000</v>
      </c>
      <c r="H126" s="506">
        <f t="shared" si="34"/>
        <v>0</v>
      </c>
      <c r="I126" s="557">
        <f t="shared" si="34"/>
        <v>0</v>
      </c>
      <c r="J126" s="556">
        <f t="shared" si="34"/>
        <v>0</v>
      </c>
      <c r="K126" s="506">
        <f t="shared" si="34"/>
        <v>0</v>
      </c>
      <c r="L126" s="497">
        <f t="shared" si="34"/>
        <v>0</v>
      </c>
      <c r="M126" s="529">
        <f t="shared" si="34"/>
        <v>0</v>
      </c>
      <c r="N126" s="487">
        <f t="shared" si="34"/>
        <v>0</v>
      </c>
      <c r="O126" s="497">
        <f t="shared" si="34"/>
        <v>0</v>
      </c>
      <c r="P126" s="529">
        <f t="shared" si="34"/>
        <v>0</v>
      </c>
      <c r="Q126" s="487">
        <f t="shared" si="34"/>
        <v>0</v>
      </c>
      <c r="R126" s="497">
        <f t="shared" si="34"/>
        <v>0</v>
      </c>
    </row>
    <row r="127" spans="1:18" s="105" customFormat="1" ht="12" customHeight="1">
      <c r="A127" s="376" t="s">
        <v>93</v>
      </c>
      <c r="B127" s="513" t="s">
        <v>392</v>
      </c>
      <c r="C127" s="693">
        <f>SUM(D127:F127)</f>
        <v>0</v>
      </c>
      <c r="D127" s="694">
        <f t="shared" si="23"/>
        <v>0</v>
      </c>
      <c r="E127" s="695">
        <f t="shared" si="23"/>
        <v>0</v>
      </c>
      <c r="F127" s="601">
        <f t="shared" si="23"/>
        <v>0</v>
      </c>
      <c r="G127" s="699"/>
      <c r="H127" s="700"/>
      <c r="I127" s="553"/>
      <c r="J127" s="699"/>
      <c r="K127" s="700"/>
      <c r="L127" s="543"/>
      <c r="M127" s="542"/>
      <c r="N127" s="536"/>
      <c r="O127" s="543"/>
      <c r="P127" s="542"/>
      <c r="Q127" s="536"/>
      <c r="R127" s="543"/>
    </row>
    <row r="128" spans="1:18" ht="12" customHeight="1">
      <c r="A128" s="376" t="s">
        <v>94</v>
      </c>
      <c r="B128" s="513" t="s">
        <v>393</v>
      </c>
      <c r="C128" s="693">
        <f>SUM(D128:F128)</f>
        <v>8400000</v>
      </c>
      <c r="D128" s="694">
        <f t="shared" si="23"/>
        <v>8400000</v>
      </c>
      <c r="E128" s="695">
        <f t="shared" si="23"/>
        <v>0</v>
      </c>
      <c r="F128" s="601">
        <f t="shared" si="23"/>
        <v>0</v>
      </c>
      <c r="G128" s="686">
        <v>8400000</v>
      </c>
      <c r="H128" s="696"/>
      <c r="I128" s="697"/>
      <c r="J128" s="686"/>
      <c r="K128" s="696"/>
      <c r="L128" s="541"/>
      <c r="M128" s="540"/>
      <c r="N128" s="535"/>
      <c r="O128" s="541"/>
      <c r="P128" s="540"/>
      <c r="Q128" s="535"/>
      <c r="R128" s="541"/>
    </row>
    <row r="129" spans="1:18" ht="12" customHeight="1" thickBot="1">
      <c r="A129" s="385" t="s">
        <v>95</v>
      </c>
      <c r="B129" s="523" t="s">
        <v>394</v>
      </c>
      <c r="C129" s="693">
        <f>SUM(D129:F129)</f>
        <v>1874000</v>
      </c>
      <c r="D129" s="694">
        <f t="shared" si="23"/>
        <v>1874000</v>
      </c>
      <c r="E129" s="695">
        <f t="shared" si="23"/>
        <v>0</v>
      </c>
      <c r="F129" s="601">
        <f t="shared" si="23"/>
        <v>0</v>
      </c>
      <c r="G129" s="686">
        <v>1874000</v>
      </c>
      <c r="H129" s="696"/>
      <c r="I129" s="697"/>
      <c r="J129" s="686"/>
      <c r="K129" s="696"/>
      <c r="L129" s="541"/>
      <c r="M129" s="540"/>
      <c r="N129" s="535"/>
      <c r="O129" s="541"/>
      <c r="P129" s="540"/>
      <c r="Q129" s="535"/>
      <c r="R129" s="541"/>
    </row>
    <row r="130" spans="1:18" ht="12" customHeight="1" thickBot="1">
      <c r="A130" s="26" t="s">
        <v>23</v>
      </c>
      <c r="B130" s="522" t="s">
        <v>438</v>
      </c>
      <c r="C130" s="572">
        <f>+C131+C132+C133+C134</f>
        <v>0</v>
      </c>
      <c r="D130" s="556">
        <f aca="true" t="shared" si="35" ref="D130:R130">+D131+D132+D133+D134</f>
        <v>0</v>
      </c>
      <c r="E130" s="506">
        <f t="shared" si="35"/>
        <v>0</v>
      </c>
      <c r="F130" s="557">
        <f t="shared" si="35"/>
        <v>0</v>
      </c>
      <c r="G130" s="556">
        <f t="shared" si="35"/>
        <v>0</v>
      </c>
      <c r="H130" s="506">
        <f t="shared" si="35"/>
        <v>0</v>
      </c>
      <c r="I130" s="557">
        <f t="shared" si="35"/>
        <v>0</v>
      </c>
      <c r="J130" s="556">
        <f t="shared" si="35"/>
        <v>0</v>
      </c>
      <c r="K130" s="506">
        <f t="shared" si="35"/>
        <v>0</v>
      </c>
      <c r="L130" s="497">
        <f t="shared" si="35"/>
        <v>0</v>
      </c>
      <c r="M130" s="529">
        <f t="shared" si="35"/>
        <v>0</v>
      </c>
      <c r="N130" s="487">
        <f t="shared" si="35"/>
        <v>0</v>
      </c>
      <c r="O130" s="497">
        <f t="shared" si="35"/>
        <v>0</v>
      </c>
      <c r="P130" s="529">
        <f t="shared" si="35"/>
        <v>0</v>
      </c>
      <c r="Q130" s="487">
        <f t="shared" si="35"/>
        <v>0</v>
      </c>
      <c r="R130" s="497">
        <f t="shared" si="35"/>
        <v>0</v>
      </c>
    </row>
    <row r="131" spans="1:18" ht="12" customHeight="1">
      <c r="A131" s="376" t="s">
        <v>96</v>
      </c>
      <c r="B131" s="513" t="s">
        <v>395</v>
      </c>
      <c r="C131" s="693">
        <f>SUM(D131:F131)</f>
        <v>0</v>
      </c>
      <c r="D131" s="694">
        <f t="shared" si="23"/>
        <v>0</v>
      </c>
      <c r="E131" s="695">
        <f t="shared" si="23"/>
        <v>0</v>
      </c>
      <c r="F131" s="601">
        <f t="shared" si="23"/>
        <v>0</v>
      </c>
      <c r="G131" s="686"/>
      <c r="H131" s="696"/>
      <c r="I131" s="697"/>
      <c r="J131" s="686"/>
      <c r="K131" s="696"/>
      <c r="L131" s="541"/>
      <c r="M131" s="540"/>
      <c r="N131" s="535"/>
      <c r="O131" s="541"/>
      <c r="P131" s="540"/>
      <c r="Q131" s="535"/>
      <c r="R131" s="541"/>
    </row>
    <row r="132" spans="1:18" ht="12" customHeight="1">
      <c r="A132" s="376" t="s">
        <v>97</v>
      </c>
      <c r="B132" s="513" t="s">
        <v>396</v>
      </c>
      <c r="C132" s="693">
        <f>SUM(D132:F132)</f>
        <v>0</v>
      </c>
      <c r="D132" s="694">
        <f t="shared" si="23"/>
        <v>0</v>
      </c>
      <c r="E132" s="695">
        <f t="shared" si="23"/>
        <v>0</v>
      </c>
      <c r="F132" s="601">
        <f t="shared" si="23"/>
        <v>0</v>
      </c>
      <c r="G132" s="686"/>
      <c r="H132" s="696"/>
      <c r="I132" s="697"/>
      <c r="J132" s="686"/>
      <c r="K132" s="696"/>
      <c r="L132" s="541"/>
      <c r="M132" s="540"/>
      <c r="N132" s="535"/>
      <c r="O132" s="541"/>
      <c r="P132" s="540"/>
      <c r="Q132" s="535"/>
      <c r="R132" s="541"/>
    </row>
    <row r="133" spans="1:18" ht="12" customHeight="1">
      <c r="A133" s="376" t="s">
        <v>300</v>
      </c>
      <c r="B133" s="513" t="s">
        <v>397</v>
      </c>
      <c r="C133" s="693">
        <f>SUM(D133:F133)</f>
        <v>0</v>
      </c>
      <c r="D133" s="694">
        <f t="shared" si="23"/>
        <v>0</v>
      </c>
      <c r="E133" s="695">
        <f t="shared" si="23"/>
        <v>0</v>
      </c>
      <c r="F133" s="601">
        <f t="shared" si="23"/>
        <v>0</v>
      </c>
      <c r="G133" s="686"/>
      <c r="H133" s="696"/>
      <c r="I133" s="697"/>
      <c r="J133" s="686"/>
      <c r="K133" s="696"/>
      <c r="L133" s="541"/>
      <c r="M133" s="540"/>
      <c r="N133" s="535"/>
      <c r="O133" s="541"/>
      <c r="P133" s="540"/>
      <c r="Q133" s="535"/>
      <c r="R133" s="541"/>
    </row>
    <row r="134" spans="1:18" s="105" customFormat="1" ht="12" customHeight="1" thickBot="1">
      <c r="A134" s="385" t="s">
        <v>301</v>
      </c>
      <c r="B134" s="523" t="s">
        <v>398</v>
      </c>
      <c r="C134" s="693">
        <f>SUM(D134:F134)</f>
        <v>0</v>
      </c>
      <c r="D134" s="694">
        <f t="shared" si="23"/>
        <v>0</v>
      </c>
      <c r="E134" s="695">
        <f t="shared" si="23"/>
        <v>0</v>
      </c>
      <c r="F134" s="601">
        <f t="shared" si="23"/>
        <v>0</v>
      </c>
      <c r="G134" s="699"/>
      <c r="H134" s="700"/>
      <c r="I134" s="553"/>
      <c r="J134" s="699"/>
      <c r="K134" s="700"/>
      <c r="L134" s="543"/>
      <c r="M134" s="542"/>
      <c r="N134" s="536"/>
      <c r="O134" s="543"/>
      <c r="P134" s="542"/>
      <c r="Q134" s="536"/>
      <c r="R134" s="543"/>
    </row>
    <row r="135" spans="1:18" ht="12" customHeight="1" thickBot="1">
      <c r="A135" s="26" t="s">
        <v>24</v>
      </c>
      <c r="B135" s="522" t="s">
        <v>399</v>
      </c>
      <c r="C135" s="573">
        <f>+C136+C137+C138+C139</f>
        <v>27932034</v>
      </c>
      <c r="D135" s="558">
        <f aca="true" t="shared" si="36" ref="D135:R135">+D136+D137+D138+D139</f>
        <v>27932034</v>
      </c>
      <c r="E135" s="507">
        <f t="shared" si="36"/>
        <v>0</v>
      </c>
      <c r="F135" s="559">
        <f t="shared" si="36"/>
        <v>0</v>
      </c>
      <c r="G135" s="558">
        <f t="shared" si="36"/>
        <v>27932034</v>
      </c>
      <c r="H135" s="507">
        <f t="shared" si="36"/>
        <v>0</v>
      </c>
      <c r="I135" s="559">
        <f t="shared" si="36"/>
        <v>0</v>
      </c>
      <c r="J135" s="558">
        <f t="shared" si="36"/>
        <v>0</v>
      </c>
      <c r="K135" s="507">
        <f t="shared" si="36"/>
        <v>0</v>
      </c>
      <c r="L135" s="498">
        <f t="shared" si="36"/>
        <v>0</v>
      </c>
      <c r="M135" s="530">
        <f t="shared" si="36"/>
        <v>0</v>
      </c>
      <c r="N135" s="488">
        <f t="shared" si="36"/>
        <v>0</v>
      </c>
      <c r="O135" s="498">
        <f t="shared" si="36"/>
        <v>0</v>
      </c>
      <c r="P135" s="530">
        <f t="shared" si="36"/>
        <v>0</v>
      </c>
      <c r="Q135" s="488">
        <f t="shared" si="36"/>
        <v>0</v>
      </c>
      <c r="R135" s="498">
        <f t="shared" si="36"/>
        <v>0</v>
      </c>
    </row>
    <row r="136" spans="1:18" ht="12.75">
      <c r="A136" s="376" t="s">
        <v>98</v>
      </c>
      <c r="B136" s="513" t="s">
        <v>400</v>
      </c>
      <c r="C136" s="693">
        <f>SUM(D136:F136)</f>
        <v>0</v>
      </c>
      <c r="D136" s="694">
        <f>SUM(G136+J136+M136+P136)</f>
        <v>0</v>
      </c>
      <c r="E136" s="695">
        <f t="shared" si="23"/>
        <v>0</v>
      </c>
      <c r="F136" s="601">
        <f t="shared" si="23"/>
        <v>0</v>
      </c>
      <c r="G136" s="686"/>
      <c r="H136" s="696"/>
      <c r="I136" s="697"/>
      <c r="J136" s="686"/>
      <c r="K136" s="696"/>
      <c r="L136" s="541"/>
      <c r="M136" s="540"/>
      <c r="N136" s="535"/>
      <c r="O136" s="541"/>
      <c r="P136" s="540"/>
      <c r="Q136" s="535"/>
      <c r="R136" s="541"/>
    </row>
    <row r="137" spans="1:18" ht="12" customHeight="1">
      <c r="A137" s="376" t="s">
        <v>99</v>
      </c>
      <c r="B137" s="513" t="s">
        <v>409</v>
      </c>
      <c r="C137" s="693">
        <f>SUM(D137:F137)</f>
        <v>2141974</v>
      </c>
      <c r="D137" s="694">
        <f t="shared" si="23"/>
        <v>2141974</v>
      </c>
      <c r="E137" s="695">
        <f t="shared" si="23"/>
        <v>0</v>
      </c>
      <c r="F137" s="601">
        <f t="shared" si="23"/>
        <v>0</v>
      </c>
      <c r="G137" s="686">
        <v>2141974</v>
      </c>
      <c r="H137" s="696"/>
      <c r="I137" s="697"/>
      <c r="J137" s="686"/>
      <c r="K137" s="696"/>
      <c r="L137" s="541"/>
      <c r="M137" s="540"/>
      <c r="N137" s="535"/>
      <c r="O137" s="541"/>
      <c r="P137" s="540"/>
      <c r="Q137" s="535"/>
      <c r="R137" s="541"/>
    </row>
    <row r="138" spans="1:18" s="105" customFormat="1" ht="12" customHeight="1">
      <c r="A138" s="376" t="s">
        <v>312</v>
      </c>
      <c r="B138" s="565" t="s">
        <v>515</v>
      </c>
      <c r="C138" s="693">
        <f>SUM(D138:F138)</f>
        <v>25790060</v>
      </c>
      <c r="D138" s="694">
        <f aca="true" t="shared" si="37" ref="D138:F149">SUM(G138+J138+M138+P138)</f>
        <v>25790060</v>
      </c>
      <c r="E138" s="695">
        <f t="shared" si="37"/>
        <v>0</v>
      </c>
      <c r="F138" s="601">
        <f t="shared" si="37"/>
        <v>0</v>
      </c>
      <c r="G138" s="699">
        <v>25790060</v>
      </c>
      <c r="H138" s="700"/>
      <c r="I138" s="553"/>
      <c r="J138" s="699"/>
      <c r="K138" s="700"/>
      <c r="L138" s="543"/>
      <c r="M138" s="542"/>
      <c r="N138" s="536"/>
      <c r="O138" s="543"/>
      <c r="P138" s="542"/>
      <c r="Q138" s="536"/>
      <c r="R138" s="543"/>
    </row>
    <row r="139" spans="1:18" s="105" customFormat="1" ht="12" customHeight="1" thickBot="1">
      <c r="A139" s="385" t="s">
        <v>313</v>
      </c>
      <c r="B139" s="523" t="s">
        <v>401</v>
      </c>
      <c r="C139" s="693">
        <f>SUM(D139:F139)</f>
        <v>0</v>
      </c>
      <c r="D139" s="694">
        <f t="shared" si="37"/>
        <v>0</v>
      </c>
      <c r="E139" s="695">
        <f t="shared" si="37"/>
        <v>0</v>
      </c>
      <c r="F139" s="601">
        <f t="shared" si="37"/>
        <v>0</v>
      </c>
      <c r="G139" s="699"/>
      <c r="H139" s="700"/>
      <c r="I139" s="553"/>
      <c r="J139" s="699"/>
      <c r="K139" s="700"/>
      <c r="L139" s="543"/>
      <c r="M139" s="542"/>
      <c r="N139" s="536"/>
      <c r="O139" s="543"/>
      <c r="P139" s="542"/>
      <c r="Q139" s="536"/>
      <c r="R139" s="543"/>
    </row>
    <row r="140" spans="1:18" s="105" customFormat="1" ht="12" customHeight="1" thickBot="1">
      <c r="A140" s="26" t="s">
        <v>25</v>
      </c>
      <c r="B140" s="522" t="s">
        <v>402</v>
      </c>
      <c r="C140" s="701">
        <f>+C141+C142+C143+C144</f>
        <v>0</v>
      </c>
      <c r="D140" s="702">
        <f aca="true" t="shared" si="38" ref="D140:R140">+D141+D142+D143+D144</f>
        <v>0</v>
      </c>
      <c r="E140" s="703">
        <f t="shared" si="38"/>
        <v>0</v>
      </c>
      <c r="F140" s="704">
        <f t="shared" si="38"/>
        <v>0</v>
      </c>
      <c r="G140" s="702">
        <f t="shared" si="38"/>
        <v>0</v>
      </c>
      <c r="H140" s="703">
        <f t="shared" si="38"/>
        <v>0</v>
      </c>
      <c r="I140" s="704">
        <f t="shared" si="38"/>
        <v>0</v>
      </c>
      <c r="J140" s="702">
        <f t="shared" si="38"/>
        <v>0</v>
      </c>
      <c r="K140" s="703">
        <f t="shared" si="38"/>
        <v>0</v>
      </c>
      <c r="L140" s="499">
        <f t="shared" si="38"/>
        <v>0</v>
      </c>
      <c r="M140" s="531">
        <f t="shared" si="38"/>
        <v>0</v>
      </c>
      <c r="N140" s="527">
        <f t="shared" si="38"/>
        <v>0</v>
      </c>
      <c r="O140" s="499">
        <f t="shared" si="38"/>
        <v>0</v>
      </c>
      <c r="P140" s="531">
        <f t="shared" si="38"/>
        <v>0</v>
      </c>
      <c r="Q140" s="527">
        <f t="shared" si="38"/>
        <v>0</v>
      </c>
      <c r="R140" s="499">
        <f t="shared" si="38"/>
        <v>0</v>
      </c>
    </row>
    <row r="141" spans="1:18" s="105" customFormat="1" ht="12" customHeight="1">
      <c r="A141" s="376" t="s">
        <v>183</v>
      </c>
      <c r="B141" s="513" t="s">
        <v>403</v>
      </c>
      <c r="C141" s="693">
        <f>SUM(D141:F141)</f>
        <v>0</v>
      </c>
      <c r="D141" s="694">
        <f t="shared" si="37"/>
        <v>0</v>
      </c>
      <c r="E141" s="695">
        <f t="shared" si="37"/>
        <v>0</v>
      </c>
      <c r="F141" s="601">
        <f t="shared" si="37"/>
        <v>0</v>
      </c>
      <c r="G141" s="699"/>
      <c r="H141" s="700"/>
      <c r="I141" s="553"/>
      <c r="J141" s="699"/>
      <c r="K141" s="700"/>
      <c r="L141" s="543"/>
      <c r="M141" s="542"/>
      <c r="N141" s="536"/>
      <c r="O141" s="543"/>
      <c r="P141" s="542"/>
      <c r="Q141" s="536"/>
      <c r="R141" s="543"/>
    </row>
    <row r="142" spans="1:18" s="105" customFormat="1" ht="12" customHeight="1">
      <c r="A142" s="376" t="s">
        <v>184</v>
      </c>
      <c r="B142" s="513" t="s">
        <v>404</v>
      </c>
      <c r="C142" s="693">
        <f>SUM(D142:F142)</f>
        <v>0</v>
      </c>
      <c r="D142" s="694">
        <f t="shared" si="37"/>
        <v>0</v>
      </c>
      <c r="E142" s="695">
        <f t="shared" si="37"/>
        <v>0</v>
      </c>
      <c r="F142" s="601">
        <f t="shared" si="37"/>
        <v>0</v>
      </c>
      <c r="G142" s="699"/>
      <c r="H142" s="700"/>
      <c r="I142" s="553"/>
      <c r="J142" s="699"/>
      <c r="K142" s="700"/>
      <c r="L142" s="543"/>
      <c r="M142" s="542"/>
      <c r="N142" s="536"/>
      <c r="O142" s="543"/>
      <c r="P142" s="542"/>
      <c r="Q142" s="536"/>
      <c r="R142" s="543"/>
    </row>
    <row r="143" spans="1:18" s="105" customFormat="1" ht="12" customHeight="1">
      <c r="A143" s="376" t="s">
        <v>232</v>
      </c>
      <c r="B143" s="513" t="s">
        <v>405</v>
      </c>
      <c r="C143" s="693">
        <f>SUM(D143:F143)</f>
        <v>0</v>
      </c>
      <c r="D143" s="694">
        <f t="shared" si="37"/>
        <v>0</v>
      </c>
      <c r="E143" s="695">
        <f t="shared" si="37"/>
        <v>0</v>
      </c>
      <c r="F143" s="601">
        <f t="shared" si="37"/>
        <v>0</v>
      </c>
      <c r="G143" s="699"/>
      <c r="H143" s="700"/>
      <c r="I143" s="553"/>
      <c r="J143" s="699"/>
      <c r="K143" s="700"/>
      <c r="L143" s="543"/>
      <c r="M143" s="542"/>
      <c r="N143" s="536"/>
      <c r="O143" s="543"/>
      <c r="P143" s="542"/>
      <c r="Q143" s="536"/>
      <c r="R143" s="543"/>
    </row>
    <row r="144" spans="1:18" ht="12.75" customHeight="1" thickBot="1">
      <c r="A144" s="376" t="s">
        <v>315</v>
      </c>
      <c r="B144" s="513" t="s">
        <v>406</v>
      </c>
      <c r="C144" s="693">
        <f>SUM(D144:F144)</f>
        <v>0</v>
      </c>
      <c r="D144" s="694">
        <f t="shared" si="37"/>
        <v>0</v>
      </c>
      <c r="E144" s="695">
        <f t="shared" si="37"/>
        <v>0</v>
      </c>
      <c r="F144" s="601">
        <f t="shared" si="37"/>
        <v>0</v>
      </c>
      <c r="G144" s="686"/>
      <c r="H144" s="696"/>
      <c r="I144" s="697"/>
      <c r="J144" s="686"/>
      <c r="K144" s="696"/>
      <c r="L144" s="541"/>
      <c r="M144" s="540"/>
      <c r="N144" s="535"/>
      <c r="O144" s="541"/>
      <c r="P144" s="540"/>
      <c r="Q144" s="535"/>
      <c r="R144" s="541"/>
    </row>
    <row r="145" spans="1:18" ht="12" customHeight="1" thickBot="1">
      <c r="A145" s="26" t="s">
        <v>26</v>
      </c>
      <c r="B145" s="522" t="s">
        <v>407</v>
      </c>
      <c r="C145" s="705">
        <f>+C126+C130+C135+C140</f>
        <v>38206034</v>
      </c>
      <c r="D145" s="706">
        <f aca="true" t="shared" si="39" ref="D145:R145">+D126+D130+D135+D140</f>
        <v>38206034</v>
      </c>
      <c r="E145" s="707">
        <f t="shared" si="39"/>
        <v>0</v>
      </c>
      <c r="F145" s="708">
        <f t="shared" si="39"/>
        <v>0</v>
      </c>
      <c r="G145" s="706">
        <f t="shared" si="39"/>
        <v>38206034</v>
      </c>
      <c r="H145" s="707">
        <f t="shared" si="39"/>
        <v>0</v>
      </c>
      <c r="I145" s="708">
        <f t="shared" si="39"/>
        <v>0</v>
      </c>
      <c r="J145" s="706">
        <f t="shared" si="39"/>
        <v>0</v>
      </c>
      <c r="K145" s="707">
        <f t="shared" si="39"/>
        <v>0</v>
      </c>
      <c r="L145" s="500">
        <f t="shared" si="39"/>
        <v>0</v>
      </c>
      <c r="M145" s="532">
        <f t="shared" si="39"/>
        <v>0</v>
      </c>
      <c r="N145" s="528">
        <f t="shared" si="39"/>
        <v>0</v>
      </c>
      <c r="O145" s="500">
        <f t="shared" si="39"/>
        <v>0</v>
      </c>
      <c r="P145" s="532">
        <f t="shared" si="39"/>
        <v>0</v>
      </c>
      <c r="Q145" s="528">
        <f t="shared" si="39"/>
        <v>0</v>
      </c>
      <c r="R145" s="500">
        <f t="shared" si="39"/>
        <v>0</v>
      </c>
    </row>
    <row r="146" spans="1:18" ht="15" customHeight="1" thickBot="1">
      <c r="A146" s="387" t="s">
        <v>27</v>
      </c>
      <c r="B146" s="524" t="s">
        <v>408</v>
      </c>
      <c r="C146" s="705">
        <f>+C125+C145</f>
        <v>335925283</v>
      </c>
      <c r="D146" s="706">
        <f aca="true" t="shared" si="40" ref="D146:R146">+D125+D145</f>
        <v>335125283</v>
      </c>
      <c r="E146" s="707">
        <f t="shared" si="40"/>
        <v>800000</v>
      </c>
      <c r="F146" s="708">
        <f t="shared" si="40"/>
        <v>0</v>
      </c>
      <c r="G146" s="706">
        <f t="shared" si="40"/>
        <v>306172083</v>
      </c>
      <c r="H146" s="707">
        <f t="shared" si="40"/>
        <v>800000</v>
      </c>
      <c r="I146" s="708">
        <f t="shared" si="40"/>
        <v>0</v>
      </c>
      <c r="J146" s="706">
        <f t="shared" si="40"/>
        <v>28953200</v>
      </c>
      <c r="K146" s="707">
        <f t="shared" si="40"/>
        <v>0</v>
      </c>
      <c r="L146" s="500">
        <f t="shared" si="40"/>
        <v>0</v>
      </c>
      <c r="M146" s="532">
        <f t="shared" si="40"/>
        <v>0</v>
      </c>
      <c r="N146" s="528">
        <f t="shared" si="40"/>
        <v>0</v>
      </c>
      <c r="O146" s="500">
        <f t="shared" si="40"/>
        <v>0</v>
      </c>
      <c r="P146" s="532">
        <f t="shared" si="40"/>
        <v>0</v>
      </c>
      <c r="Q146" s="528">
        <f t="shared" si="40"/>
        <v>0</v>
      </c>
      <c r="R146" s="500">
        <f t="shared" si="40"/>
        <v>0</v>
      </c>
    </row>
    <row r="147" spans="1:18" ht="13.5" thickBot="1">
      <c r="A147" s="602"/>
      <c r="B147" s="501"/>
      <c r="C147" s="709"/>
      <c r="D147" s="694"/>
      <c r="E147" s="695"/>
      <c r="F147" s="601"/>
      <c r="G147" s="686"/>
      <c r="H147" s="696"/>
      <c r="I147" s="697"/>
      <c r="J147" s="686"/>
      <c r="K147" s="696"/>
      <c r="L147" s="541"/>
      <c r="M147" s="540"/>
      <c r="N147" s="535"/>
      <c r="O147" s="541"/>
      <c r="P147" s="540"/>
      <c r="Q147" s="535"/>
      <c r="R147" s="541"/>
    </row>
    <row r="148" spans="1:18" ht="15" customHeight="1" thickBot="1">
      <c r="A148" s="237" t="s">
        <v>207</v>
      </c>
      <c r="B148" s="525"/>
      <c r="C148" s="526">
        <f>SUM(D148:F148)</f>
        <v>79.5</v>
      </c>
      <c r="D148" s="710">
        <f t="shared" si="37"/>
        <v>79.5</v>
      </c>
      <c r="E148" s="711">
        <f t="shared" si="37"/>
        <v>0</v>
      </c>
      <c r="F148" s="712">
        <f t="shared" si="37"/>
        <v>0</v>
      </c>
      <c r="G148" s="713">
        <v>70</v>
      </c>
      <c r="H148" s="714"/>
      <c r="I148" s="715"/>
      <c r="J148" s="713">
        <v>9.5</v>
      </c>
      <c r="K148" s="714"/>
      <c r="L148" s="545"/>
      <c r="M148" s="544"/>
      <c r="N148" s="537"/>
      <c r="O148" s="545"/>
      <c r="P148" s="544"/>
      <c r="Q148" s="537"/>
      <c r="R148" s="545"/>
    </row>
    <row r="149" spans="1:18" ht="14.25" customHeight="1" thickBot="1">
      <c r="A149" s="237" t="s">
        <v>208</v>
      </c>
      <c r="B149" s="525"/>
      <c r="C149" s="526">
        <f>SUM(D149:F149)</f>
        <v>60</v>
      </c>
      <c r="D149" s="716">
        <f t="shared" si="37"/>
        <v>60</v>
      </c>
      <c r="E149" s="717">
        <f t="shared" si="37"/>
        <v>0</v>
      </c>
      <c r="F149" s="718">
        <f t="shared" si="37"/>
        <v>0</v>
      </c>
      <c r="G149" s="719">
        <v>59</v>
      </c>
      <c r="H149" s="720"/>
      <c r="I149" s="721"/>
      <c r="J149" s="719">
        <v>1</v>
      </c>
      <c r="K149" s="720"/>
      <c r="L149" s="548"/>
      <c r="M149" s="546"/>
      <c r="N149" s="547"/>
      <c r="O149" s="548"/>
      <c r="P149" s="546"/>
      <c r="Q149" s="547"/>
      <c r="R149" s="548"/>
    </row>
  </sheetData>
  <sheetProtection formatCells="0"/>
  <mergeCells count="11">
    <mergeCell ref="M4:O4"/>
    <mergeCell ref="B91:R91"/>
    <mergeCell ref="G89:I89"/>
    <mergeCell ref="J89:L89"/>
    <mergeCell ref="M89:O89"/>
    <mergeCell ref="B2:R3"/>
    <mergeCell ref="P4:R4"/>
    <mergeCell ref="P89:R89"/>
    <mergeCell ref="D4:F4"/>
    <mergeCell ref="G4:I4"/>
    <mergeCell ref="J4:L4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96" r:id="rId1"/>
  <rowBreaks count="1" manualBreakCount="1">
    <brk id="8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5.50390625" style="41" customWidth="1"/>
    <col min="2" max="2" width="33.125" style="41" customWidth="1"/>
    <col min="3" max="3" width="12.375" style="41" customWidth="1"/>
    <col min="4" max="4" width="11.50390625" style="41" customWidth="1"/>
    <col min="5" max="5" width="11.375" style="41" customWidth="1"/>
    <col min="6" max="6" width="11.00390625" style="41" customWidth="1"/>
    <col min="7" max="7" width="14.375" style="41" customWidth="1"/>
    <col min="8" max="16384" width="9.375" style="41" customWidth="1"/>
  </cols>
  <sheetData>
    <row r="1" spans="1:7" ht="43.5" customHeight="1">
      <c r="A1" s="818" t="s">
        <v>2</v>
      </c>
      <c r="B1" s="818"/>
      <c r="C1" s="818"/>
      <c r="D1" s="818"/>
      <c r="E1" s="818"/>
      <c r="F1" s="818"/>
      <c r="G1" s="818"/>
    </row>
    <row r="3" spans="1:7" s="157" customFormat="1" ht="27" customHeight="1">
      <c r="A3" s="155" t="s">
        <v>212</v>
      </c>
      <c r="B3" s="156"/>
      <c r="C3" s="822" t="s">
        <v>505</v>
      </c>
      <c r="D3" s="822"/>
      <c r="E3" s="822"/>
      <c r="F3" s="822"/>
      <c r="G3" s="822"/>
    </row>
    <row r="4" spans="1:7" s="157" customFormat="1" ht="15.75">
      <c r="A4" s="156"/>
      <c r="B4" s="156"/>
      <c r="C4" s="156"/>
      <c r="D4" s="156"/>
      <c r="E4" s="156"/>
      <c r="F4" s="156"/>
      <c r="G4" s="156"/>
    </row>
    <row r="5" spans="1:7" s="157" customFormat="1" ht="24.75" customHeight="1">
      <c r="A5" s="155" t="s">
        <v>214</v>
      </c>
      <c r="B5" s="156"/>
      <c r="C5" s="822" t="s">
        <v>213</v>
      </c>
      <c r="D5" s="822"/>
      <c r="E5" s="822"/>
      <c r="F5" s="822"/>
      <c r="G5" s="156"/>
    </row>
    <row r="6" spans="1:7" s="158" customFormat="1" ht="12.75">
      <c r="A6" s="215"/>
      <c r="B6" s="215"/>
      <c r="C6" s="215"/>
      <c r="D6" s="215"/>
      <c r="E6" s="215"/>
      <c r="F6" s="215"/>
      <c r="G6" s="215"/>
    </row>
    <row r="7" spans="1:7" s="159" customFormat="1" ht="21" customHeight="1">
      <c r="A7" s="819" t="s">
        <v>649</v>
      </c>
      <c r="B7" s="819"/>
      <c r="C7" s="819"/>
      <c r="D7" s="819"/>
      <c r="E7" s="239"/>
      <c r="F7" s="239"/>
      <c r="G7" s="239"/>
    </row>
    <row r="8" spans="1:7" s="159" customFormat="1" ht="22.5" customHeight="1" thickBot="1">
      <c r="A8" s="821" t="s">
        <v>650</v>
      </c>
      <c r="B8" s="821"/>
      <c r="C8" s="821"/>
      <c r="D8" s="821"/>
      <c r="E8" s="821"/>
      <c r="F8" s="239"/>
      <c r="G8" s="239"/>
    </row>
    <row r="9" spans="1:7" s="83" customFormat="1" ht="42" customHeight="1" thickBot="1">
      <c r="A9" s="195" t="s">
        <v>16</v>
      </c>
      <c r="B9" s="196" t="s">
        <v>215</v>
      </c>
      <c r="C9" s="196" t="s">
        <v>216</v>
      </c>
      <c r="D9" s="196" t="s">
        <v>217</v>
      </c>
      <c r="E9" s="196" t="s">
        <v>218</v>
      </c>
      <c r="F9" s="196" t="s">
        <v>219</v>
      </c>
      <c r="G9" s="197" t="s">
        <v>53</v>
      </c>
    </row>
    <row r="10" spans="1:7" ht="24" customHeight="1">
      <c r="A10" s="240" t="s">
        <v>18</v>
      </c>
      <c r="B10" s="204" t="s">
        <v>220</v>
      </c>
      <c r="C10" s="160" t="s">
        <v>460</v>
      </c>
      <c r="D10" s="160" t="s">
        <v>460</v>
      </c>
      <c r="E10" s="160" t="s">
        <v>460</v>
      </c>
      <c r="F10" s="160" t="s">
        <v>460</v>
      </c>
      <c r="G10" s="241">
        <f>SUM(C10:F10)</f>
        <v>0</v>
      </c>
    </row>
    <row r="11" spans="1:7" ht="24" customHeight="1">
      <c r="A11" s="242" t="s">
        <v>19</v>
      </c>
      <c r="B11" s="205" t="s">
        <v>221</v>
      </c>
      <c r="C11" s="161" t="s">
        <v>460</v>
      </c>
      <c r="D11" s="161" t="s">
        <v>460</v>
      </c>
      <c r="E11" s="161" t="s">
        <v>460</v>
      </c>
      <c r="F11" s="161" t="s">
        <v>460</v>
      </c>
      <c r="G11" s="243">
        <f aca="true" t="shared" si="0" ref="G11:G16">SUM(C11:F11)</f>
        <v>0</v>
      </c>
    </row>
    <row r="12" spans="1:7" ht="24" customHeight="1">
      <c r="A12" s="242" t="s">
        <v>20</v>
      </c>
      <c r="B12" s="205" t="s">
        <v>222</v>
      </c>
      <c r="C12" s="161" t="s">
        <v>460</v>
      </c>
      <c r="D12" s="161" t="s">
        <v>460</v>
      </c>
      <c r="E12" s="161" t="s">
        <v>460</v>
      </c>
      <c r="F12" s="161" t="s">
        <v>460</v>
      </c>
      <c r="G12" s="243">
        <f t="shared" si="0"/>
        <v>0</v>
      </c>
    </row>
    <row r="13" spans="1:7" ht="24" customHeight="1">
      <c r="A13" s="242" t="s">
        <v>21</v>
      </c>
      <c r="B13" s="205" t="s">
        <v>223</v>
      </c>
      <c r="C13" s="161" t="s">
        <v>460</v>
      </c>
      <c r="D13" s="161" t="s">
        <v>460</v>
      </c>
      <c r="E13" s="161" t="s">
        <v>460</v>
      </c>
      <c r="F13" s="161" t="s">
        <v>460</v>
      </c>
      <c r="G13" s="243">
        <f t="shared" si="0"/>
        <v>0</v>
      </c>
    </row>
    <row r="14" spans="1:7" ht="24" customHeight="1">
      <c r="A14" s="242" t="s">
        <v>22</v>
      </c>
      <c r="B14" s="205" t="s">
        <v>224</v>
      </c>
      <c r="C14" s="161" t="s">
        <v>460</v>
      </c>
      <c r="D14" s="161" t="s">
        <v>460</v>
      </c>
      <c r="E14" s="161" t="s">
        <v>460</v>
      </c>
      <c r="F14" s="161" t="s">
        <v>460</v>
      </c>
      <c r="G14" s="243">
        <f t="shared" si="0"/>
        <v>0</v>
      </c>
    </row>
    <row r="15" spans="1:7" ht="24" customHeight="1" thickBot="1">
      <c r="A15" s="244" t="s">
        <v>23</v>
      </c>
      <c r="B15" s="245" t="s">
        <v>225</v>
      </c>
      <c r="C15" s="162"/>
      <c r="D15" s="162"/>
      <c r="E15" s="162">
        <v>1874000</v>
      </c>
      <c r="F15" s="162"/>
      <c r="G15" s="246">
        <f t="shared" si="0"/>
        <v>1874000</v>
      </c>
    </row>
    <row r="16" spans="1:7" s="163" customFormat="1" ht="24" customHeight="1" thickBot="1">
      <c r="A16" s="247" t="s">
        <v>24</v>
      </c>
      <c r="B16" s="248" t="s">
        <v>53</v>
      </c>
      <c r="C16" s="249">
        <f>SUM(C10:C15)</f>
        <v>0</v>
      </c>
      <c r="D16" s="249">
        <f>SUM(D10:D15)</f>
        <v>0</v>
      </c>
      <c r="E16" s="249">
        <f>SUM(E10:E15)</f>
        <v>1874000</v>
      </c>
      <c r="F16" s="249">
        <f>SUM(F10:F15)</f>
        <v>0</v>
      </c>
      <c r="G16" s="250">
        <f t="shared" si="0"/>
        <v>1874000</v>
      </c>
    </row>
    <row r="17" spans="1:7" s="158" customFormat="1" ht="12.75">
      <c r="A17" s="215"/>
      <c r="B17" s="215"/>
      <c r="C17" s="215"/>
      <c r="D17" s="215"/>
      <c r="E17" s="215"/>
      <c r="F17" s="215"/>
      <c r="G17" s="215"/>
    </row>
    <row r="18" spans="1:7" s="158" customFormat="1" ht="12.75">
      <c r="A18" s="215"/>
      <c r="B18" s="215"/>
      <c r="C18" s="215"/>
      <c r="D18" s="215"/>
      <c r="E18" s="215"/>
      <c r="F18" s="215"/>
      <c r="G18" s="215"/>
    </row>
    <row r="19" spans="1:7" s="158" customFormat="1" ht="12.75">
      <c r="A19" s="215"/>
      <c r="B19" s="215"/>
      <c r="C19" s="215"/>
      <c r="D19" s="215"/>
      <c r="E19" s="215"/>
      <c r="F19" s="215"/>
      <c r="G19" s="215"/>
    </row>
    <row r="20" spans="1:7" s="158" customFormat="1" ht="15.75">
      <c r="A20" s="820" t="s">
        <v>651</v>
      </c>
      <c r="B20" s="820"/>
      <c r="C20" s="215"/>
      <c r="D20" s="215"/>
      <c r="E20" s="215"/>
      <c r="F20" s="215"/>
      <c r="G20" s="215"/>
    </row>
    <row r="21" spans="1:7" s="158" customFormat="1" ht="12.75">
      <c r="A21" s="215"/>
      <c r="B21" s="215"/>
      <c r="C21" s="215"/>
      <c r="D21" s="215"/>
      <c r="E21" s="215"/>
      <c r="F21" s="215"/>
      <c r="G21" s="215"/>
    </row>
    <row r="22" spans="1:7" ht="12.75">
      <c r="A22" s="215"/>
      <c r="B22" s="215"/>
      <c r="C22" s="215"/>
      <c r="D22" s="215"/>
      <c r="E22" s="215"/>
      <c r="F22" s="215"/>
      <c r="G22" s="215"/>
    </row>
    <row r="23" spans="1:7" ht="12.75">
      <c r="A23" s="215"/>
      <c r="B23" s="215"/>
      <c r="C23" s="158"/>
      <c r="D23" s="158"/>
      <c r="E23" s="158"/>
      <c r="F23" s="158"/>
      <c r="G23" s="215"/>
    </row>
    <row r="24" spans="1:7" ht="13.5">
      <c r="A24" s="215"/>
      <c r="B24" s="215"/>
      <c r="C24" s="251"/>
      <c r="D24" s="252" t="s">
        <v>226</v>
      </c>
      <c r="E24" s="252"/>
      <c r="F24" s="251"/>
      <c r="G24" s="215"/>
    </row>
    <row r="25" spans="3:6" ht="13.5">
      <c r="C25" s="164"/>
      <c r="D25" s="165"/>
      <c r="E25" s="165"/>
      <c r="F25" s="164"/>
    </row>
    <row r="26" spans="3:6" ht="13.5">
      <c r="C26" s="164"/>
      <c r="D26" s="165"/>
      <c r="E26" s="165"/>
      <c r="F26" s="164"/>
    </row>
  </sheetData>
  <sheetProtection/>
  <mergeCells count="6">
    <mergeCell ref="A1:G1"/>
    <mergeCell ref="A7:D7"/>
    <mergeCell ref="A20:B20"/>
    <mergeCell ref="A8:E8"/>
    <mergeCell ref="C3:G3"/>
    <mergeCell ref="C5:F5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 3/2019. (II.18.) 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C95"/>
  <sheetViews>
    <sheetView view="pageLayout" workbookViewId="0" topLeftCell="A1">
      <selection activeCell="A1" sqref="A1:C1"/>
    </sheetView>
  </sheetViews>
  <sheetFormatPr defaultColWidth="9.00390625" defaultRowHeight="12.75"/>
  <cols>
    <col min="2" max="2" width="13.375" style="0" customWidth="1"/>
    <col min="3" max="3" width="89.125" style="0" customWidth="1"/>
  </cols>
  <sheetData>
    <row r="1" spans="1:3" ht="15.75">
      <c r="A1" s="824" t="s">
        <v>697</v>
      </c>
      <c r="B1" s="824"/>
      <c r="C1" s="825"/>
    </row>
    <row r="2" ht="15.75">
      <c r="C2" s="581"/>
    </row>
    <row r="3" spans="1:3" ht="16.5" thickBot="1">
      <c r="A3" s="824" t="s">
        <v>506</v>
      </c>
      <c r="B3" s="824"/>
      <c r="C3" s="824"/>
    </row>
    <row r="4" spans="1:3" ht="12.75">
      <c r="A4" s="593" t="s">
        <v>472</v>
      </c>
      <c r="B4" s="593"/>
      <c r="C4" s="594" t="s">
        <v>473</v>
      </c>
    </row>
    <row r="5" spans="1:3" ht="12.75">
      <c r="A5" s="595">
        <v>1</v>
      </c>
      <c r="B5" s="595"/>
      <c r="C5" s="596" t="s">
        <v>510</v>
      </c>
    </row>
    <row r="6" spans="1:3" ht="13.5" thickBot="1">
      <c r="A6" s="684" t="s">
        <v>464</v>
      </c>
      <c r="B6" s="684"/>
      <c r="C6" s="685" t="s">
        <v>509</v>
      </c>
    </row>
    <row r="8" spans="1:3" ht="15.75">
      <c r="A8" s="824" t="s">
        <v>507</v>
      </c>
      <c r="B8" s="824"/>
      <c r="C8" s="824"/>
    </row>
    <row r="9" ht="13.5" thickBot="1"/>
    <row r="10" spans="1:3" ht="13.5" thickBot="1">
      <c r="A10" s="597" t="s">
        <v>470</v>
      </c>
      <c r="B10" s="731">
        <v>11130</v>
      </c>
      <c r="C10" s="732" t="s">
        <v>528</v>
      </c>
    </row>
    <row r="11" spans="1:3" ht="13.5" thickBot="1">
      <c r="A11" s="597" t="s">
        <v>464</v>
      </c>
      <c r="B11" s="730">
        <v>13320</v>
      </c>
      <c r="C11" s="733" t="s">
        <v>529</v>
      </c>
    </row>
    <row r="12" spans="1:3" ht="12.75" customHeight="1" thickBot="1">
      <c r="A12" s="597" t="s">
        <v>471</v>
      </c>
      <c r="B12" s="730">
        <v>13350</v>
      </c>
      <c r="C12" s="733" t="s">
        <v>530</v>
      </c>
    </row>
    <row r="13" spans="1:3" ht="14.25" customHeight="1" thickBot="1">
      <c r="A13" s="597" t="s">
        <v>465</v>
      </c>
      <c r="B13" s="730">
        <v>13360</v>
      </c>
      <c r="C13" s="733" t="s">
        <v>531</v>
      </c>
    </row>
    <row r="14" spans="1:3" ht="13.5" thickBot="1">
      <c r="A14" s="597" t="s">
        <v>474</v>
      </c>
      <c r="B14" s="730">
        <v>16080</v>
      </c>
      <c r="C14" s="733" t="s">
        <v>532</v>
      </c>
    </row>
    <row r="15" spans="1:3" ht="13.5" thickBot="1">
      <c r="A15" s="597" t="s">
        <v>466</v>
      </c>
      <c r="B15" s="730">
        <v>18010</v>
      </c>
      <c r="C15" s="733" t="s">
        <v>657</v>
      </c>
    </row>
    <row r="16" spans="1:3" ht="13.5" thickBot="1">
      <c r="A16" s="597" t="s">
        <v>475</v>
      </c>
      <c r="B16" s="730">
        <v>18030</v>
      </c>
      <c r="C16" s="733" t="s">
        <v>658</v>
      </c>
    </row>
    <row r="17" spans="1:3" ht="13.5" thickBot="1">
      <c r="A17" s="597" t="s">
        <v>467</v>
      </c>
      <c r="B17" s="730">
        <v>22010</v>
      </c>
      <c r="C17" s="733" t="s">
        <v>533</v>
      </c>
    </row>
    <row r="18" spans="1:3" ht="13.5" thickBot="1">
      <c r="A18" s="597" t="s">
        <v>476</v>
      </c>
      <c r="B18" s="730">
        <v>31030</v>
      </c>
      <c r="C18" s="733" t="s">
        <v>534</v>
      </c>
    </row>
    <row r="19" spans="1:3" ht="13.5" thickBot="1">
      <c r="A19" s="597" t="s">
        <v>469</v>
      </c>
      <c r="B19" s="730">
        <v>41140</v>
      </c>
      <c r="C19" s="733" t="s">
        <v>535</v>
      </c>
    </row>
    <row r="20" spans="1:3" ht="13.5" thickBot="1">
      <c r="A20" s="597" t="s">
        <v>477</v>
      </c>
      <c r="B20" s="730">
        <v>41231</v>
      </c>
      <c r="C20" s="733" t="s">
        <v>536</v>
      </c>
    </row>
    <row r="21" spans="1:3" ht="13.5" thickBot="1">
      <c r="A21" s="597" t="s">
        <v>478</v>
      </c>
      <c r="B21" s="730">
        <v>41232</v>
      </c>
      <c r="C21" s="733" t="s">
        <v>537</v>
      </c>
    </row>
    <row r="22" spans="1:3" ht="13.5" thickBot="1">
      <c r="A22" s="597" t="s">
        <v>479</v>
      </c>
      <c r="B22" s="730">
        <v>41233</v>
      </c>
      <c r="C22" s="733" t="s">
        <v>538</v>
      </c>
    </row>
    <row r="23" spans="1:3" ht="13.5" thickBot="1">
      <c r="A23" s="597" t="s">
        <v>480</v>
      </c>
      <c r="B23" s="730">
        <v>41236</v>
      </c>
      <c r="C23" s="733" t="s">
        <v>659</v>
      </c>
    </row>
    <row r="24" spans="1:3" ht="13.5" thickBot="1">
      <c r="A24" s="597" t="s">
        <v>481</v>
      </c>
      <c r="B24" s="730">
        <v>41237</v>
      </c>
      <c r="C24" s="733" t="s">
        <v>660</v>
      </c>
    </row>
    <row r="25" spans="1:3" ht="13.5" thickBot="1">
      <c r="A25" s="597" t="s">
        <v>482</v>
      </c>
      <c r="B25" s="730">
        <v>42130</v>
      </c>
      <c r="C25" s="733" t="s">
        <v>539</v>
      </c>
    </row>
    <row r="26" spans="1:3" ht="13.5" thickBot="1">
      <c r="A26" s="597" t="s">
        <v>483</v>
      </c>
      <c r="B26" s="730">
        <v>44310</v>
      </c>
      <c r="C26" s="733" t="s">
        <v>540</v>
      </c>
    </row>
    <row r="27" spans="1:3" ht="13.5" thickBot="1">
      <c r="A27" s="597" t="s">
        <v>484</v>
      </c>
      <c r="B27" s="730">
        <v>45120</v>
      </c>
      <c r="C27" s="733" t="s">
        <v>541</v>
      </c>
    </row>
    <row r="28" spans="1:3" ht="13.5" thickBot="1">
      <c r="A28" s="597" t="s">
        <v>490</v>
      </c>
      <c r="B28" s="730">
        <v>45160</v>
      </c>
      <c r="C28" s="733" t="s">
        <v>542</v>
      </c>
    </row>
    <row r="29" spans="1:3" ht="13.5" thickBot="1">
      <c r="A29" s="597" t="s">
        <v>491</v>
      </c>
      <c r="B29" s="730">
        <v>47310</v>
      </c>
      <c r="C29" s="733" t="s">
        <v>543</v>
      </c>
    </row>
    <row r="30" spans="1:3" ht="12.75" customHeight="1" thickBot="1">
      <c r="A30" s="597" t="s">
        <v>492</v>
      </c>
      <c r="B30" s="730">
        <v>51020</v>
      </c>
      <c r="C30" s="733" t="s">
        <v>544</v>
      </c>
    </row>
    <row r="31" spans="1:3" ht="13.5" thickBot="1">
      <c r="A31" s="597" t="s">
        <v>556</v>
      </c>
      <c r="B31" s="730">
        <v>51030</v>
      </c>
      <c r="C31" s="733" t="s">
        <v>545</v>
      </c>
    </row>
    <row r="32" spans="1:3" s="599" customFormat="1" ht="13.5" thickBot="1">
      <c r="A32" s="597" t="s">
        <v>557</v>
      </c>
      <c r="B32" s="730">
        <v>51040</v>
      </c>
      <c r="C32" s="733" t="s">
        <v>546</v>
      </c>
    </row>
    <row r="33" spans="1:3" s="599" customFormat="1" ht="13.5" thickBot="1">
      <c r="A33" s="597" t="s">
        <v>558</v>
      </c>
      <c r="B33" s="730">
        <v>51050</v>
      </c>
      <c r="C33" s="733" t="s">
        <v>547</v>
      </c>
    </row>
    <row r="34" spans="1:3" s="599" customFormat="1" ht="13.5" thickBot="1">
      <c r="A34" s="597" t="s">
        <v>559</v>
      </c>
      <c r="B34" s="730">
        <v>52020</v>
      </c>
      <c r="C34" s="733" t="s">
        <v>548</v>
      </c>
    </row>
    <row r="35" spans="1:3" s="599" customFormat="1" ht="13.5" thickBot="1">
      <c r="A35" s="597" t="s">
        <v>560</v>
      </c>
      <c r="B35" s="730">
        <v>61010</v>
      </c>
      <c r="C35" s="733" t="s">
        <v>549</v>
      </c>
    </row>
    <row r="36" spans="1:3" s="599" customFormat="1" ht="13.5" thickBot="1">
      <c r="A36" s="597" t="s">
        <v>561</v>
      </c>
      <c r="B36" s="730">
        <v>63020</v>
      </c>
      <c r="C36" s="733" t="s">
        <v>550</v>
      </c>
    </row>
    <row r="37" spans="1:3" s="599" customFormat="1" ht="13.5" thickBot="1">
      <c r="A37" s="597" t="s">
        <v>562</v>
      </c>
      <c r="B37" s="730">
        <v>64010</v>
      </c>
      <c r="C37" s="733" t="s">
        <v>551</v>
      </c>
    </row>
    <row r="38" spans="1:3" s="599" customFormat="1" ht="13.5" thickBot="1">
      <c r="A38" s="597" t="s">
        <v>563</v>
      </c>
      <c r="B38" s="730">
        <v>66010</v>
      </c>
      <c r="C38" s="733" t="s">
        <v>552</v>
      </c>
    </row>
    <row r="39" spans="1:3" s="599" customFormat="1" ht="13.5" thickBot="1">
      <c r="A39" s="597" t="s">
        <v>564</v>
      </c>
      <c r="B39" s="730">
        <v>66020</v>
      </c>
      <c r="C39" s="733" t="s">
        <v>553</v>
      </c>
    </row>
    <row r="40" spans="1:3" s="599" customFormat="1" ht="13.5" thickBot="1">
      <c r="A40" s="597" t="s">
        <v>565</v>
      </c>
      <c r="B40" s="730">
        <v>72111</v>
      </c>
      <c r="C40" s="733" t="s">
        <v>554</v>
      </c>
    </row>
    <row r="41" spans="1:3" s="599" customFormat="1" ht="13.5" thickBot="1">
      <c r="A41" s="597" t="s">
        <v>566</v>
      </c>
      <c r="B41" s="730">
        <v>72112</v>
      </c>
      <c r="C41" s="733" t="s">
        <v>555</v>
      </c>
    </row>
    <row r="42" spans="1:3" s="599" customFormat="1" ht="13.5" thickBot="1">
      <c r="A42" s="597" t="s">
        <v>567</v>
      </c>
      <c r="B42" s="730">
        <v>74031</v>
      </c>
      <c r="C42" s="733" t="s">
        <v>593</v>
      </c>
    </row>
    <row r="43" spans="1:3" s="599" customFormat="1" ht="13.5" thickBot="1">
      <c r="A43" s="597" t="s">
        <v>568</v>
      </c>
      <c r="B43" s="730">
        <v>76010</v>
      </c>
      <c r="C43" s="733" t="s">
        <v>594</v>
      </c>
    </row>
    <row r="44" spans="1:3" s="599" customFormat="1" ht="13.5" thickBot="1">
      <c r="A44" s="597" t="s">
        <v>569</v>
      </c>
      <c r="B44" s="730">
        <v>76062</v>
      </c>
      <c r="C44" s="733" t="s">
        <v>595</v>
      </c>
    </row>
    <row r="45" spans="1:3" s="599" customFormat="1" ht="13.5" thickBot="1">
      <c r="A45" s="597" t="s">
        <v>570</v>
      </c>
      <c r="B45" s="730">
        <v>81010</v>
      </c>
      <c r="C45" s="733" t="s">
        <v>596</v>
      </c>
    </row>
    <row r="46" spans="1:3" s="599" customFormat="1" ht="13.5" thickBot="1">
      <c r="A46" s="597" t="s">
        <v>571</v>
      </c>
      <c r="B46" s="730">
        <v>81030</v>
      </c>
      <c r="C46" s="733" t="s">
        <v>597</v>
      </c>
    </row>
    <row r="47" spans="1:3" s="599" customFormat="1" ht="13.5" thickBot="1">
      <c r="A47" s="597" t="s">
        <v>572</v>
      </c>
      <c r="B47" s="730">
        <v>81043</v>
      </c>
      <c r="C47" s="733" t="s">
        <v>598</v>
      </c>
    </row>
    <row r="48" spans="1:3" s="599" customFormat="1" ht="13.5" thickBot="1">
      <c r="A48" s="597" t="s">
        <v>573</v>
      </c>
      <c r="B48" s="730">
        <v>81045</v>
      </c>
      <c r="C48" s="733" t="s">
        <v>599</v>
      </c>
    </row>
    <row r="49" spans="1:3" s="599" customFormat="1" ht="13.5" thickBot="1">
      <c r="A49" s="597" t="s">
        <v>574</v>
      </c>
      <c r="B49" s="730">
        <v>81071</v>
      </c>
      <c r="C49" s="733" t="s">
        <v>600</v>
      </c>
    </row>
    <row r="50" spans="1:3" s="599" customFormat="1" ht="13.5" thickBot="1">
      <c r="A50" s="597" t="s">
        <v>575</v>
      </c>
      <c r="B50" s="730">
        <v>82010</v>
      </c>
      <c r="C50" s="733" t="s">
        <v>601</v>
      </c>
    </row>
    <row r="51" spans="1:3" s="599" customFormat="1" ht="13.5" thickBot="1">
      <c r="A51" s="597" t="s">
        <v>576</v>
      </c>
      <c r="B51" s="730">
        <v>82042</v>
      </c>
      <c r="C51" s="733" t="s">
        <v>602</v>
      </c>
    </row>
    <row r="52" spans="1:3" s="599" customFormat="1" ht="13.5" thickBot="1">
      <c r="A52" s="597" t="s">
        <v>577</v>
      </c>
      <c r="B52" s="730">
        <v>82044</v>
      </c>
      <c r="C52" s="733" t="s">
        <v>603</v>
      </c>
    </row>
    <row r="53" spans="1:3" s="599" customFormat="1" ht="13.5" thickBot="1">
      <c r="A53" s="597" t="s">
        <v>578</v>
      </c>
      <c r="B53" s="730">
        <v>82091</v>
      </c>
      <c r="C53" s="733" t="s">
        <v>604</v>
      </c>
    </row>
    <row r="54" spans="1:3" s="599" customFormat="1" ht="13.5" thickBot="1">
      <c r="A54" s="597" t="s">
        <v>579</v>
      </c>
      <c r="B54" s="730">
        <v>82092</v>
      </c>
      <c r="C54" s="733" t="s">
        <v>605</v>
      </c>
    </row>
    <row r="55" spans="1:3" s="599" customFormat="1" ht="13.5" thickBot="1">
      <c r="A55" s="597" t="s">
        <v>580</v>
      </c>
      <c r="B55" s="730">
        <v>82093</v>
      </c>
      <c r="C55" s="733" t="s">
        <v>606</v>
      </c>
    </row>
    <row r="56" spans="1:3" s="599" customFormat="1" ht="13.5" thickBot="1">
      <c r="A56" s="597" t="s">
        <v>581</v>
      </c>
      <c r="B56" s="730">
        <v>82094</v>
      </c>
      <c r="C56" s="733" t="s">
        <v>607</v>
      </c>
    </row>
    <row r="57" spans="1:3" s="599" customFormat="1" ht="13.5" thickBot="1">
      <c r="A57" s="597" t="s">
        <v>582</v>
      </c>
      <c r="B57" s="730">
        <v>84031</v>
      </c>
      <c r="C57" s="733" t="s">
        <v>661</v>
      </c>
    </row>
    <row r="58" spans="1:3" s="599" customFormat="1" ht="13.5" thickBot="1">
      <c r="A58" s="597" t="s">
        <v>583</v>
      </c>
      <c r="B58" s="730">
        <v>86090</v>
      </c>
      <c r="C58" s="733" t="s">
        <v>608</v>
      </c>
    </row>
    <row r="59" spans="1:3" s="599" customFormat="1" ht="13.5" thickBot="1">
      <c r="A59" s="597" t="s">
        <v>584</v>
      </c>
      <c r="B59" s="730">
        <v>102025</v>
      </c>
      <c r="C59" s="733" t="s">
        <v>609</v>
      </c>
    </row>
    <row r="60" spans="1:3" s="599" customFormat="1" ht="13.5" thickBot="1">
      <c r="A60" s="597" t="s">
        <v>585</v>
      </c>
      <c r="B60" s="730">
        <v>102031</v>
      </c>
      <c r="C60" s="733" t="s">
        <v>610</v>
      </c>
    </row>
    <row r="61" spans="1:3" s="599" customFormat="1" ht="13.5" thickBot="1">
      <c r="A61" s="597" t="s">
        <v>586</v>
      </c>
      <c r="B61" s="730">
        <v>107051</v>
      </c>
      <c r="C61" s="733" t="s">
        <v>502</v>
      </c>
    </row>
    <row r="62" spans="1:3" s="599" customFormat="1" ht="13.5" thickBot="1">
      <c r="A62" s="597" t="s">
        <v>587</v>
      </c>
      <c r="B62" s="730">
        <v>107052</v>
      </c>
      <c r="C62" s="733" t="s">
        <v>611</v>
      </c>
    </row>
    <row r="63" spans="1:3" s="599" customFormat="1" ht="13.5" thickBot="1">
      <c r="A63" s="597" t="s">
        <v>588</v>
      </c>
      <c r="B63" s="730">
        <v>98010</v>
      </c>
      <c r="C63" s="733" t="s">
        <v>612</v>
      </c>
    </row>
    <row r="64" spans="1:3" s="599" customFormat="1" ht="13.5" thickBot="1">
      <c r="A64" s="597" t="s">
        <v>589</v>
      </c>
      <c r="B64" s="730">
        <v>101133</v>
      </c>
      <c r="C64" s="733" t="s">
        <v>613</v>
      </c>
    </row>
    <row r="65" spans="1:3" s="599" customFormat="1" ht="13.5" thickBot="1">
      <c r="A65" s="597" t="s">
        <v>590</v>
      </c>
      <c r="B65" s="730">
        <v>101134</v>
      </c>
      <c r="C65" s="733" t="s">
        <v>614</v>
      </c>
    </row>
    <row r="66" spans="1:3" s="599" customFormat="1" ht="13.5" thickBot="1">
      <c r="A66" s="597" t="s">
        <v>591</v>
      </c>
      <c r="B66" s="730">
        <v>101214</v>
      </c>
      <c r="C66" s="733" t="s">
        <v>615</v>
      </c>
    </row>
    <row r="67" spans="1:3" s="599" customFormat="1" ht="13.5" thickBot="1">
      <c r="A67" s="597" t="s">
        <v>592</v>
      </c>
      <c r="B67" s="730">
        <v>104030</v>
      </c>
      <c r="C67" s="733" t="s">
        <v>616</v>
      </c>
    </row>
    <row r="68" spans="1:3" s="599" customFormat="1" ht="13.5" thickBot="1">
      <c r="A68" s="597" t="s">
        <v>662</v>
      </c>
      <c r="B68" s="730">
        <v>104037</v>
      </c>
      <c r="C68" s="733" t="s">
        <v>617</v>
      </c>
    </row>
    <row r="69" spans="1:3" s="599" customFormat="1" ht="13.5" thickBot="1">
      <c r="A69" s="597" t="s">
        <v>663</v>
      </c>
      <c r="B69" s="730">
        <v>104042</v>
      </c>
      <c r="C69" s="733" t="s">
        <v>618</v>
      </c>
    </row>
    <row r="70" spans="1:3" s="599" customFormat="1" ht="13.5" thickBot="1">
      <c r="A70" s="597" t="s">
        <v>664</v>
      </c>
      <c r="B70" s="730">
        <v>104051</v>
      </c>
      <c r="C70" s="733" t="s">
        <v>652</v>
      </c>
    </row>
    <row r="71" spans="1:3" s="599" customFormat="1" ht="13.5" thickBot="1">
      <c r="A71" s="597" t="s">
        <v>665</v>
      </c>
      <c r="B71" s="730">
        <v>107060</v>
      </c>
      <c r="C71" s="733" t="s">
        <v>653</v>
      </c>
    </row>
    <row r="72" spans="1:3" s="599" customFormat="1" ht="13.5" thickBot="1">
      <c r="A72" s="597" t="s">
        <v>666</v>
      </c>
      <c r="B72" s="730">
        <v>107080</v>
      </c>
      <c r="C72" s="733" t="s">
        <v>654</v>
      </c>
    </row>
    <row r="73" spans="1:3" s="599" customFormat="1" ht="13.5" thickBot="1">
      <c r="A73" s="597" t="s">
        <v>667</v>
      </c>
      <c r="B73" s="730">
        <v>106010</v>
      </c>
      <c r="C73" s="733" t="s">
        <v>619</v>
      </c>
    </row>
    <row r="74" spans="1:3" s="599" customFormat="1" ht="13.5" thickBot="1">
      <c r="A74" s="597" t="s">
        <v>668</v>
      </c>
      <c r="B74" s="730">
        <v>106020</v>
      </c>
      <c r="C74" s="733" t="s">
        <v>620</v>
      </c>
    </row>
    <row r="75" spans="1:3" s="599" customFormat="1" ht="13.5" thickBot="1">
      <c r="A75" s="597" t="s">
        <v>669</v>
      </c>
      <c r="B75" s="734">
        <v>109010</v>
      </c>
      <c r="C75" s="735" t="s">
        <v>621</v>
      </c>
    </row>
    <row r="76" spans="1:3" s="599" customFormat="1" ht="13.5" thickBot="1">
      <c r="A76" s="597" t="s">
        <v>670</v>
      </c>
      <c r="B76" s="734">
        <v>900020</v>
      </c>
      <c r="C76" s="735" t="s">
        <v>655</v>
      </c>
    </row>
    <row r="77" spans="1:3" s="599" customFormat="1" ht="13.5" thickBot="1">
      <c r="A77" s="597" t="s">
        <v>671</v>
      </c>
      <c r="B77" s="734">
        <v>900060</v>
      </c>
      <c r="C77" s="735" t="s">
        <v>656</v>
      </c>
    </row>
    <row r="78" spans="1:3" s="599" customFormat="1" ht="13.5" thickBot="1">
      <c r="A78" s="597"/>
      <c r="B78" s="734"/>
      <c r="C78" s="735"/>
    </row>
    <row r="79" spans="1:3" s="599" customFormat="1" ht="12.75">
      <c r="A79" s="675"/>
      <c r="B79" s="675"/>
      <c r="C79" s="598"/>
    </row>
    <row r="80" spans="1:3" s="599" customFormat="1" ht="12.75">
      <c r="A80" s="675"/>
      <c r="B80" s="675"/>
      <c r="C80" s="598"/>
    </row>
    <row r="81" spans="1:3" s="599" customFormat="1" ht="12.75">
      <c r="A81" s="675"/>
      <c r="B81" s="675"/>
      <c r="C81" s="598"/>
    </row>
    <row r="82" spans="1:3" ht="15.75">
      <c r="A82" s="823" t="s">
        <v>508</v>
      </c>
      <c r="B82" s="823"/>
      <c r="C82" s="823"/>
    </row>
    <row r="83" ht="13.5" thickBot="1"/>
    <row r="84" spans="1:3" ht="13.5" thickBot="1">
      <c r="A84" s="597" t="s">
        <v>470</v>
      </c>
      <c r="B84" s="730">
        <v>102031</v>
      </c>
      <c r="C84" s="733" t="s">
        <v>610</v>
      </c>
    </row>
    <row r="85" spans="1:3" ht="13.5" thickBot="1">
      <c r="A85" s="597" t="s">
        <v>464</v>
      </c>
      <c r="B85" s="730">
        <v>107051</v>
      </c>
      <c r="C85" s="733" t="s">
        <v>502</v>
      </c>
    </row>
    <row r="86" spans="1:3" ht="13.5" thickBot="1">
      <c r="A86" s="597" t="s">
        <v>471</v>
      </c>
      <c r="B86" s="730">
        <v>107052</v>
      </c>
      <c r="C86" s="733" t="s">
        <v>611</v>
      </c>
    </row>
    <row r="87" spans="1:3" ht="13.5" thickBot="1">
      <c r="A87" s="597" t="s">
        <v>465</v>
      </c>
      <c r="B87" s="730">
        <v>41231</v>
      </c>
      <c r="C87" s="733" t="s">
        <v>536</v>
      </c>
    </row>
    <row r="88" spans="1:3" ht="12.75">
      <c r="A88" s="597" t="s">
        <v>474</v>
      </c>
      <c r="B88" s="730">
        <v>41233</v>
      </c>
      <c r="C88" s="733" t="s">
        <v>538</v>
      </c>
    </row>
    <row r="89" ht="12.75">
      <c r="A89" s="592"/>
    </row>
    <row r="92" spans="1:3" ht="12.75">
      <c r="A92" s="578"/>
      <c r="B92" s="578"/>
      <c r="C92" s="580"/>
    </row>
    <row r="93" spans="1:3" ht="12.75">
      <c r="A93" s="578"/>
      <c r="B93" s="578"/>
      <c r="C93" s="580"/>
    </row>
    <row r="94" spans="1:3" ht="12.75">
      <c r="A94" s="579"/>
      <c r="B94" s="579"/>
      <c r="C94" s="579"/>
    </row>
    <row r="95" spans="1:3" ht="12.75">
      <c r="A95" s="579"/>
      <c r="B95" s="579"/>
      <c r="C95" s="579"/>
    </row>
  </sheetData>
  <sheetProtection/>
  <mergeCells count="4">
    <mergeCell ref="A82:C82"/>
    <mergeCell ref="A1:C1"/>
    <mergeCell ref="A3:C3"/>
    <mergeCell ref="A8:C8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25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17.875" style="0" customWidth="1"/>
    <col min="2" max="2" width="39.625" style="0" customWidth="1"/>
    <col min="6" max="6" width="12.50390625" style="0" customWidth="1"/>
  </cols>
  <sheetData>
    <row r="1" spans="1:6" ht="12.75">
      <c r="A1" s="825" t="s">
        <v>698</v>
      </c>
      <c r="B1" s="825"/>
      <c r="C1" s="825"/>
      <c r="D1" s="825"/>
      <c r="E1" s="825"/>
      <c r="F1" s="673"/>
    </row>
    <row r="2" ht="15.75">
      <c r="B2" s="581"/>
    </row>
    <row r="3" spans="1:6" ht="15.75">
      <c r="A3" s="824" t="s">
        <v>512</v>
      </c>
      <c r="B3" s="824"/>
      <c r="C3" s="759"/>
      <c r="D3" s="759"/>
      <c r="E3" s="759"/>
      <c r="F3" s="469"/>
    </row>
    <row r="6" spans="1:6" ht="43.5" customHeight="1">
      <c r="A6" s="823" t="s">
        <v>513</v>
      </c>
      <c r="B6" s="823"/>
      <c r="C6" s="826"/>
      <c r="D6" s="826"/>
      <c r="E6" s="826"/>
      <c r="F6" s="722"/>
    </row>
    <row r="7" spans="1:6" ht="3.75" customHeight="1" thickBot="1">
      <c r="A7" s="585"/>
      <c r="B7" s="585"/>
      <c r="C7" s="469"/>
      <c r="D7" s="469"/>
      <c r="E7" s="469"/>
      <c r="F7" s="469"/>
    </row>
    <row r="8" spans="1:7" ht="30.75" customHeight="1">
      <c r="A8" s="586"/>
      <c r="B8" s="587"/>
      <c r="C8" s="588" t="s">
        <v>461</v>
      </c>
      <c r="D8" s="588" t="s">
        <v>462</v>
      </c>
      <c r="E8" s="676" t="s">
        <v>463</v>
      </c>
      <c r="F8" s="727" t="s">
        <v>527</v>
      </c>
      <c r="G8" s="678" t="s">
        <v>514</v>
      </c>
    </row>
    <row r="9" spans="1:7" ht="38.25">
      <c r="A9" s="590" t="s">
        <v>470</v>
      </c>
      <c r="B9" s="723" t="s">
        <v>488</v>
      </c>
      <c r="C9" s="683">
        <v>1</v>
      </c>
      <c r="D9" s="582"/>
      <c r="E9" s="677"/>
      <c r="F9" s="677">
        <v>3</v>
      </c>
      <c r="G9" s="591">
        <f>SUM(C9:E9)</f>
        <v>1</v>
      </c>
    </row>
    <row r="10" spans="1:7" ht="27" customHeight="1">
      <c r="A10" s="590" t="s">
        <v>464</v>
      </c>
      <c r="B10" s="723" t="s">
        <v>485</v>
      </c>
      <c r="C10" s="683"/>
      <c r="D10" s="582">
        <v>1</v>
      </c>
      <c r="E10" s="582"/>
      <c r="F10" s="677">
        <v>1</v>
      </c>
      <c r="G10" s="591">
        <f>SUM(C10:E10)</f>
        <v>1</v>
      </c>
    </row>
    <row r="11" spans="1:7" ht="25.5">
      <c r="A11" s="590" t="s">
        <v>471</v>
      </c>
      <c r="B11" s="723" t="s">
        <v>486</v>
      </c>
      <c r="C11" s="683"/>
      <c r="D11" s="582">
        <v>1</v>
      </c>
      <c r="E11" s="618"/>
      <c r="F11" s="677">
        <v>1</v>
      </c>
      <c r="G11" s="591">
        <f>SUM(C11:F11)</f>
        <v>2</v>
      </c>
    </row>
    <row r="12" spans="1:7" ht="25.5">
      <c r="A12" s="590" t="s">
        <v>465</v>
      </c>
      <c r="B12" s="724" t="s">
        <v>468</v>
      </c>
      <c r="C12" s="582"/>
      <c r="D12" s="582"/>
      <c r="E12" s="618"/>
      <c r="F12" s="677">
        <v>1</v>
      </c>
      <c r="G12" s="591">
        <f>SUM(C12:F12)</f>
        <v>1</v>
      </c>
    </row>
    <row r="13" spans="1:7" ht="27" customHeight="1" thickBot="1">
      <c r="A13" s="590" t="s">
        <v>474</v>
      </c>
      <c r="B13" s="729" t="s">
        <v>487</v>
      </c>
      <c r="C13" s="582"/>
      <c r="D13" s="582"/>
      <c r="E13" s="728"/>
      <c r="F13" s="677">
        <v>1</v>
      </c>
      <c r="G13" s="591"/>
    </row>
    <row r="14" spans="1:7" ht="27" customHeight="1">
      <c r="A14" s="590"/>
      <c r="B14" s="756"/>
      <c r="C14" s="582"/>
      <c r="D14" s="582"/>
      <c r="E14" s="728"/>
      <c r="F14" s="677"/>
      <c r="G14" s="591"/>
    </row>
    <row r="15" spans="1:7" ht="25.5">
      <c r="A15" s="590" t="s">
        <v>466</v>
      </c>
      <c r="B15" s="723" t="s">
        <v>526</v>
      </c>
      <c r="C15" s="582"/>
      <c r="D15" s="582"/>
      <c r="E15" s="677">
        <v>59</v>
      </c>
      <c r="F15" s="677"/>
      <c r="G15" s="591">
        <f>SUM(C15:E15)</f>
        <v>59</v>
      </c>
    </row>
    <row r="16" spans="1:7" ht="16.5" thickBot="1">
      <c r="A16" s="679"/>
      <c r="B16" s="680" t="s">
        <v>514</v>
      </c>
      <c r="C16" s="681">
        <f>SUM(C9:C15)</f>
        <v>1</v>
      </c>
      <c r="D16" s="681">
        <f>SUM(D9:D15)</f>
        <v>2</v>
      </c>
      <c r="E16" s="682">
        <f>SUM(E9:E15)</f>
        <v>59</v>
      </c>
      <c r="F16" s="682">
        <f>SUM(F9:F15)</f>
        <v>7</v>
      </c>
      <c r="G16" s="726">
        <f>SUM(C16:F16)</f>
        <v>69</v>
      </c>
    </row>
    <row r="17" spans="1:7" ht="36" customHeight="1">
      <c r="A17" s="823" t="s">
        <v>511</v>
      </c>
      <c r="B17" s="823"/>
      <c r="C17" s="826"/>
      <c r="D17" s="826"/>
      <c r="E17" s="826"/>
      <c r="F17" s="722"/>
      <c r="G17" s="673"/>
    </row>
    <row r="18" ht="13.5" thickBot="1">
      <c r="G18" s="673"/>
    </row>
    <row r="19" spans="1:7" ht="25.5">
      <c r="A19" s="586"/>
      <c r="B19" s="587"/>
      <c r="C19" s="588" t="s">
        <v>461</v>
      </c>
      <c r="D19" s="588" t="s">
        <v>462</v>
      </c>
      <c r="E19" s="676" t="s">
        <v>463</v>
      </c>
      <c r="F19" s="727" t="s">
        <v>527</v>
      </c>
      <c r="G19" s="589" t="s">
        <v>514</v>
      </c>
    </row>
    <row r="20" spans="1:7" ht="25.5">
      <c r="A20" s="590" t="s">
        <v>470</v>
      </c>
      <c r="B20" s="738" t="s">
        <v>623</v>
      </c>
      <c r="C20" s="683"/>
      <c r="D20" s="582">
        <v>2</v>
      </c>
      <c r="E20" s="677"/>
      <c r="F20" s="677"/>
      <c r="G20" s="591">
        <f>SUM(C20:E20)</f>
        <v>2</v>
      </c>
    </row>
    <row r="21" spans="1:7" ht="12.75">
      <c r="A21" s="590" t="s">
        <v>464</v>
      </c>
      <c r="B21" s="738" t="s">
        <v>622</v>
      </c>
      <c r="C21" s="683"/>
      <c r="D21" s="582"/>
      <c r="E21" s="677">
        <v>7</v>
      </c>
      <c r="F21" s="677"/>
      <c r="G21" s="591">
        <f>SUM(C21:E21)</f>
        <v>7</v>
      </c>
    </row>
    <row r="22" spans="1:7" ht="12.75">
      <c r="A22" s="590" t="s">
        <v>471</v>
      </c>
      <c r="B22" s="738" t="s">
        <v>624</v>
      </c>
      <c r="C22" s="683"/>
      <c r="D22" s="582"/>
      <c r="E22" s="677">
        <v>1</v>
      </c>
      <c r="F22" s="677"/>
      <c r="G22" s="591">
        <f>SUM(C22:E22)</f>
        <v>1</v>
      </c>
    </row>
    <row r="23" spans="1:7" ht="25.5">
      <c r="A23" s="590" t="s">
        <v>465</v>
      </c>
      <c r="B23" s="723" t="s">
        <v>526</v>
      </c>
      <c r="C23" s="736"/>
      <c r="D23" s="737"/>
      <c r="E23" s="725">
        <v>1</v>
      </c>
      <c r="F23" s="725"/>
      <c r="G23" s="591">
        <f>SUM(C23:E23)</f>
        <v>1</v>
      </c>
    </row>
    <row r="24" spans="1:7" ht="16.5" thickBot="1">
      <c r="A24" s="679"/>
      <c r="B24" s="680" t="s">
        <v>514</v>
      </c>
      <c r="C24" s="681"/>
      <c r="D24" s="681">
        <f>SUM(D20:D22)</f>
        <v>2</v>
      </c>
      <c r="E24" s="682">
        <f>SUM(E20:E23)</f>
        <v>9</v>
      </c>
      <c r="F24" s="682"/>
      <c r="G24" s="591">
        <f>SUM(C24:E24)</f>
        <v>11</v>
      </c>
    </row>
    <row r="25" spans="1:2" ht="12.75">
      <c r="A25" s="578"/>
      <c r="B25" s="583"/>
    </row>
  </sheetData>
  <sheetProtection/>
  <mergeCells count="4">
    <mergeCell ref="A1:E1"/>
    <mergeCell ref="A3:E3"/>
    <mergeCell ref="A6:E6"/>
    <mergeCell ref="A17:E17"/>
  </mergeCells>
  <printOptions/>
  <pageMargins left="0.75" right="0.75" top="1" bottom="1" header="0.5" footer="0.5"/>
  <pageSetup fitToHeight="0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64"/>
  <sheetViews>
    <sheetView view="pageLayout" zoomScaleNormal="120" zoomScaleSheetLayoutView="130" workbookViewId="0" topLeftCell="A1">
      <selection activeCell="F4" sqref="F4"/>
    </sheetView>
  </sheetViews>
  <sheetFormatPr defaultColWidth="9.00390625" defaultRowHeight="12.75"/>
  <cols>
    <col min="1" max="1" width="9.00390625" style="342" customWidth="1"/>
    <col min="2" max="2" width="75.875" style="342" customWidth="1"/>
    <col min="3" max="3" width="15.50390625" style="343" customWidth="1"/>
    <col min="4" max="5" width="15.50390625" style="342" customWidth="1"/>
    <col min="6" max="6" width="9.00390625" style="33" customWidth="1"/>
    <col min="7" max="16384" width="9.375" style="33" customWidth="1"/>
  </cols>
  <sheetData>
    <row r="1" spans="1:5" ht="15.75" customHeight="1">
      <c r="A1" s="758" t="s">
        <v>15</v>
      </c>
      <c r="B1" s="758"/>
      <c r="C1" s="758"/>
      <c r="D1" s="758"/>
      <c r="E1" s="758"/>
    </row>
    <row r="2" spans="1:5" ht="15.75" customHeight="1" thickBot="1">
      <c r="A2" s="828" t="s">
        <v>155</v>
      </c>
      <c r="B2" s="828"/>
      <c r="C2" s="747" t="s">
        <v>636</v>
      </c>
      <c r="D2" s="748" t="s">
        <v>626</v>
      </c>
      <c r="E2" s="746" t="s">
        <v>626</v>
      </c>
    </row>
    <row r="3" spans="1:5" ht="37.5" customHeight="1" thickBot="1">
      <c r="A3" s="14" t="s">
        <v>69</v>
      </c>
      <c r="B3" s="15" t="s">
        <v>17</v>
      </c>
      <c r="C3" s="743" t="s">
        <v>683</v>
      </c>
      <c r="D3" s="744" t="s">
        <v>684</v>
      </c>
      <c r="E3" s="745" t="s">
        <v>672</v>
      </c>
    </row>
    <row r="4" spans="1:5" s="34" customFormat="1" ht="12" customHeight="1" thickBot="1">
      <c r="A4" s="26">
        <v>1</v>
      </c>
      <c r="B4" s="27">
        <v>2</v>
      </c>
      <c r="C4" s="27">
        <v>3</v>
      </c>
      <c r="D4" s="27">
        <v>4</v>
      </c>
      <c r="E4" s="388">
        <v>5</v>
      </c>
    </row>
    <row r="5" spans="1:5" s="1" customFormat="1" ht="12" customHeight="1" thickBot="1">
      <c r="A5" s="12" t="s">
        <v>18</v>
      </c>
      <c r="B5" s="444" t="s">
        <v>256</v>
      </c>
      <c r="C5" s="636">
        <f>+C6+C7+C8+C9+C10+C11</f>
        <v>46921404</v>
      </c>
      <c r="D5" s="636">
        <f>+D6+D7+D8+D9+D10+D11</f>
        <v>65855561</v>
      </c>
      <c r="E5" s="253">
        <f>+E6+E7+E8+E9+E10+E11</f>
        <v>96881206</v>
      </c>
    </row>
    <row r="6" spans="1:5" s="1" customFormat="1" ht="12" customHeight="1">
      <c r="A6" s="7" t="s">
        <v>100</v>
      </c>
      <c r="B6" s="441" t="s">
        <v>257</v>
      </c>
      <c r="C6" s="637">
        <v>16233316</v>
      </c>
      <c r="D6" s="425">
        <v>20993036</v>
      </c>
      <c r="E6" s="638">
        <f>SUM('1.sz.mell.'!C6)</f>
        <v>19504180</v>
      </c>
    </row>
    <row r="7" spans="1:5" s="1" customFormat="1" ht="12" customHeight="1">
      <c r="A7" s="6" t="s">
        <v>101</v>
      </c>
      <c r="B7" s="442" t="s">
        <v>258</v>
      </c>
      <c r="C7" s="639"/>
      <c r="E7" s="640">
        <f>SUM('1.sz.mell.'!C7)</f>
        <v>0</v>
      </c>
    </row>
    <row r="8" spans="1:5" s="1" customFormat="1" ht="12" customHeight="1">
      <c r="A8" s="6" t="s">
        <v>102</v>
      </c>
      <c r="B8" s="442" t="s">
        <v>259</v>
      </c>
      <c r="C8" s="639">
        <v>19374617</v>
      </c>
      <c r="D8" s="421">
        <v>31619281</v>
      </c>
      <c r="E8" s="641">
        <f>SUM('1.sz.mell.'!C8)</f>
        <v>32245190</v>
      </c>
    </row>
    <row r="9" spans="1:5" s="1" customFormat="1" ht="12" customHeight="1">
      <c r="A9" s="6" t="s">
        <v>103</v>
      </c>
      <c r="B9" s="442" t="s">
        <v>260</v>
      </c>
      <c r="C9" s="639">
        <v>1200000</v>
      </c>
      <c r="D9" s="355">
        <v>1800000</v>
      </c>
      <c r="E9" s="640">
        <f>SUM('1.sz.mell.'!C9)</f>
        <v>1800000</v>
      </c>
    </row>
    <row r="10" spans="1:5" s="1" customFormat="1" ht="12" customHeight="1">
      <c r="A10" s="6" t="s">
        <v>152</v>
      </c>
      <c r="B10" s="442" t="s">
        <v>261</v>
      </c>
      <c r="C10" s="642"/>
      <c r="D10" s="407"/>
      <c r="E10" s="640">
        <f>SUM('1.sz.mell.'!C10)</f>
        <v>0</v>
      </c>
    </row>
    <row r="11" spans="1:5" s="1" customFormat="1" ht="12" customHeight="1" thickBot="1">
      <c r="A11" s="8" t="s">
        <v>104</v>
      </c>
      <c r="B11" s="461" t="s">
        <v>262</v>
      </c>
      <c r="C11" s="643">
        <v>10113471</v>
      </c>
      <c r="D11" s="408">
        <v>11443244</v>
      </c>
      <c r="E11" s="644">
        <f>SUM('1.sz.mell.'!C11)</f>
        <v>43331836</v>
      </c>
    </row>
    <row r="12" spans="1:5" s="1" customFormat="1" ht="12" customHeight="1" thickBot="1">
      <c r="A12" s="12" t="s">
        <v>19</v>
      </c>
      <c r="B12" s="434" t="s">
        <v>263</v>
      </c>
      <c r="C12" s="636">
        <f>+C13+C14+C15+C16+C17</f>
        <v>103872226</v>
      </c>
      <c r="D12" s="354">
        <f>+D13+D14+D15+D16+D17</f>
        <v>87073268</v>
      </c>
      <c r="E12" s="645">
        <f>SUM('1.sz.mell.'!C12)</f>
        <v>75006612</v>
      </c>
    </row>
    <row r="13" spans="1:5" s="1" customFormat="1" ht="12" customHeight="1">
      <c r="A13" s="7" t="s">
        <v>106</v>
      </c>
      <c r="B13" s="441" t="s">
        <v>264</v>
      </c>
      <c r="C13" s="637"/>
      <c r="D13" s="356"/>
      <c r="E13" s="638">
        <f>SUM('1.sz.mell.'!C13)</f>
        <v>0</v>
      </c>
    </row>
    <row r="14" spans="1:5" s="1" customFormat="1" ht="12" customHeight="1">
      <c r="A14" s="6" t="s">
        <v>107</v>
      </c>
      <c r="B14" s="442" t="s">
        <v>265</v>
      </c>
      <c r="C14" s="639"/>
      <c r="D14" s="355"/>
      <c r="E14" s="640">
        <f>SUM('1.sz.mell.'!C14)</f>
        <v>0</v>
      </c>
    </row>
    <row r="15" spans="1:5" s="1" customFormat="1" ht="12" customHeight="1">
      <c r="A15" s="6" t="s">
        <v>108</v>
      </c>
      <c r="B15" s="442" t="s">
        <v>448</v>
      </c>
      <c r="C15" s="639"/>
      <c r="D15" s="355"/>
      <c r="E15" s="641">
        <f>SUM('1.sz.mell.'!C15)</f>
        <v>0</v>
      </c>
    </row>
    <row r="16" spans="1:5" s="1" customFormat="1" ht="12" customHeight="1">
      <c r="A16" s="6" t="s">
        <v>109</v>
      </c>
      <c r="B16" s="442" t="s">
        <v>449</v>
      </c>
      <c r="C16" s="639"/>
      <c r="D16" s="355"/>
      <c r="E16" s="640">
        <f>SUM('1.sz.mell.'!C16)</f>
        <v>0</v>
      </c>
    </row>
    <row r="17" spans="1:5" s="1" customFormat="1" ht="12" customHeight="1">
      <c r="A17" s="6" t="s">
        <v>110</v>
      </c>
      <c r="B17" s="442" t="s">
        <v>266</v>
      </c>
      <c r="C17" s="639">
        <v>103872226</v>
      </c>
      <c r="D17" s="421">
        <v>87073268</v>
      </c>
      <c r="E17" s="640">
        <f>SUM('1.sz.mell.'!C17)</f>
        <v>75006612</v>
      </c>
    </row>
    <row r="18" spans="1:5" s="1" customFormat="1" ht="12" customHeight="1" thickBot="1">
      <c r="A18" s="8" t="s">
        <v>119</v>
      </c>
      <c r="B18" s="461" t="s">
        <v>267</v>
      </c>
      <c r="C18" s="646"/>
      <c r="D18" s="357"/>
      <c r="E18" s="644">
        <f>SUM('1.sz.mell.'!C18)</f>
        <v>0</v>
      </c>
    </row>
    <row r="19" spans="1:5" s="1" customFormat="1" ht="12" customHeight="1" thickBot="1">
      <c r="A19" s="12" t="s">
        <v>20</v>
      </c>
      <c r="B19" s="444" t="s">
        <v>268</v>
      </c>
      <c r="C19" s="636">
        <f>+C20+C21+C22+C23+C24</f>
        <v>14365588</v>
      </c>
      <c r="D19" s="354">
        <f>+D20+D21+D22+D23+D24</f>
        <v>53307413</v>
      </c>
      <c r="E19" s="645">
        <f>SUM('1.sz.mell.'!C19)</f>
        <v>53296549</v>
      </c>
    </row>
    <row r="20" spans="1:5" s="1" customFormat="1" ht="12" customHeight="1">
      <c r="A20" s="7" t="s">
        <v>89</v>
      </c>
      <c r="B20" s="441" t="s">
        <v>269</v>
      </c>
      <c r="C20" s="637"/>
      <c r="D20" s="356">
        <v>53307413</v>
      </c>
      <c r="E20" s="638">
        <f>SUM('1.sz.mell.'!C20)</f>
        <v>53296549</v>
      </c>
    </row>
    <row r="21" spans="1:5" s="1" customFormat="1" ht="12" customHeight="1">
      <c r="A21" s="6" t="s">
        <v>90</v>
      </c>
      <c r="B21" s="442" t="s">
        <v>270</v>
      </c>
      <c r="C21" s="639"/>
      <c r="D21" s="355"/>
      <c r="E21" s="640">
        <f>SUM('1.sz.mell.'!C21)</f>
        <v>0</v>
      </c>
    </row>
    <row r="22" spans="1:5" s="1" customFormat="1" ht="12" customHeight="1">
      <c r="A22" s="6" t="s">
        <v>91</v>
      </c>
      <c r="B22" s="442" t="s">
        <v>450</v>
      </c>
      <c r="C22" s="639"/>
      <c r="D22" s="355"/>
      <c r="E22" s="641">
        <f>SUM('1.sz.mell.'!C22)</f>
        <v>0</v>
      </c>
    </row>
    <row r="23" spans="1:5" s="1" customFormat="1" ht="12" customHeight="1">
      <c r="A23" s="6" t="s">
        <v>92</v>
      </c>
      <c r="B23" s="442" t="s">
        <v>451</v>
      </c>
      <c r="C23" s="639"/>
      <c r="D23" s="355"/>
      <c r="E23" s="640">
        <f>SUM('1.sz.mell.'!C23)</f>
        <v>0</v>
      </c>
    </row>
    <row r="24" spans="1:5" s="1" customFormat="1" ht="12" customHeight="1">
      <c r="A24" s="6" t="s">
        <v>173</v>
      </c>
      <c r="B24" s="442" t="s">
        <v>271</v>
      </c>
      <c r="C24" s="647">
        <v>14365588</v>
      </c>
      <c r="D24" s="355"/>
      <c r="E24" s="640">
        <f>SUM('1.sz.mell.'!C24)</f>
        <v>0</v>
      </c>
    </row>
    <row r="25" spans="1:5" s="1" customFormat="1" ht="12" customHeight="1" thickBot="1">
      <c r="A25" s="8" t="s">
        <v>174</v>
      </c>
      <c r="B25" s="461" t="s">
        <v>272</v>
      </c>
      <c r="C25" s="646"/>
      <c r="D25" s="357"/>
      <c r="E25" s="644">
        <f>SUM('1.sz.mell.'!C25)</f>
        <v>0</v>
      </c>
    </row>
    <row r="26" spans="1:5" s="1" customFormat="1" ht="12" customHeight="1" thickBot="1">
      <c r="A26" s="12" t="s">
        <v>175</v>
      </c>
      <c r="B26" s="444" t="s">
        <v>273</v>
      </c>
      <c r="C26" s="648">
        <f>+C27+C30+C31+C32</f>
        <v>5590614</v>
      </c>
      <c r="D26" s="360">
        <f>+D27+D30+D31+D32</f>
        <v>9640707</v>
      </c>
      <c r="E26" s="645">
        <f>SUM('1.sz.mell.'!C26)</f>
        <v>9300000</v>
      </c>
    </row>
    <row r="27" spans="1:5" s="1" customFormat="1" ht="12" customHeight="1">
      <c r="A27" s="7" t="s">
        <v>274</v>
      </c>
      <c r="B27" s="441" t="s">
        <v>280</v>
      </c>
      <c r="C27" s="649">
        <f>SUM(C28:C29)</f>
        <v>3720674</v>
      </c>
      <c r="D27" s="649">
        <f>SUM(D28:D29)</f>
        <v>8377835</v>
      </c>
      <c r="E27" s="638">
        <f>SUM('1.sz.mell.'!C27)</f>
        <v>7500000</v>
      </c>
    </row>
    <row r="28" spans="1:5" s="1" customFormat="1" ht="12" customHeight="1">
      <c r="A28" s="6" t="s">
        <v>275</v>
      </c>
      <c r="B28" s="442" t="s">
        <v>281</v>
      </c>
      <c r="C28" s="639">
        <v>1393813</v>
      </c>
      <c r="D28" s="421">
        <v>1508969</v>
      </c>
      <c r="E28" s="640">
        <f>SUM('1.sz.mell.'!C28)</f>
        <v>1500000</v>
      </c>
    </row>
    <row r="29" spans="1:5" s="1" customFormat="1" ht="12" customHeight="1">
      <c r="A29" s="6" t="s">
        <v>276</v>
      </c>
      <c r="B29" s="442" t="s">
        <v>282</v>
      </c>
      <c r="C29" s="639">
        <v>2326861</v>
      </c>
      <c r="D29" s="421">
        <v>6868866</v>
      </c>
      <c r="E29" s="641">
        <f>SUM('1.sz.mell.'!C29)</f>
        <v>6000000</v>
      </c>
    </row>
    <row r="30" spans="1:5" s="1" customFormat="1" ht="12" customHeight="1">
      <c r="A30" s="6" t="s">
        <v>277</v>
      </c>
      <c r="B30" s="442" t="s">
        <v>283</v>
      </c>
      <c r="C30" s="639">
        <v>1706315</v>
      </c>
      <c r="D30" s="421">
        <v>1210702</v>
      </c>
      <c r="E30" s="640">
        <f>SUM('1.sz.mell.'!C30)</f>
        <v>1600000</v>
      </c>
    </row>
    <row r="31" spans="1:5" s="1" customFormat="1" ht="12" customHeight="1">
      <c r="A31" s="6" t="s">
        <v>278</v>
      </c>
      <c r="B31" s="442" t="s">
        <v>284</v>
      </c>
      <c r="C31" s="639"/>
      <c r="D31" s="421"/>
      <c r="E31" s="640">
        <f>SUM('1.sz.mell.'!C31)</f>
        <v>0</v>
      </c>
    </row>
    <row r="32" spans="1:5" s="1" customFormat="1" ht="12" customHeight="1" thickBot="1">
      <c r="A32" s="8" t="s">
        <v>279</v>
      </c>
      <c r="B32" s="461" t="s">
        <v>285</v>
      </c>
      <c r="C32" s="646">
        <v>163625</v>
      </c>
      <c r="D32" s="422">
        <v>52170</v>
      </c>
      <c r="E32" s="644">
        <f>SUM('1.sz.mell.'!C32)</f>
        <v>200000</v>
      </c>
    </row>
    <row r="33" spans="1:5" s="1" customFormat="1" ht="12" customHeight="1" thickBot="1">
      <c r="A33" s="12" t="s">
        <v>22</v>
      </c>
      <c r="B33" s="444" t="s">
        <v>286</v>
      </c>
      <c r="C33" s="636">
        <f>SUM(C34:C43)</f>
        <v>13022756</v>
      </c>
      <c r="D33" s="354">
        <f>SUM(D34:D43)</f>
        <v>13212996</v>
      </c>
      <c r="E33" s="645">
        <f>SUM('1.sz.mell.'!C33)</f>
        <v>11219600</v>
      </c>
    </row>
    <row r="34" spans="1:5" s="1" customFormat="1" ht="12" customHeight="1">
      <c r="A34" s="7" t="s">
        <v>93</v>
      </c>
      <c r="B34" s="441" t="s">
        <v>289</v>
      </c>
      <c r="C34" s="637">
        <v>2223276</v>
      </c>
      <c r="D34" s="425">
        <v>2998075</v>
      </c>
      <c r="E34" s="638">
        <f>SUM('1.sz.mell.'!C34)</f>
        <v>2000000</v>
      </c>
    </row>
    <row r="35" spans="1:5" s="1" customFormat="1" ht="12" customHeight="1">
      <c r="A35" s="6" t="s">
        <v>94</v>
      </c>
      <c r="B35" s="442" t="s">
        <v>290</v>
      </c>
      <c r="C35" s="639">
        <v>5232306</v>
      </c>
      <c r="D35" s="421">
        <v>3133605</v>
      </c>
      <c r="E35" s="640">
        <f>SUM('1.sz.mell.'!C35)</f>
        <v>3730000</v>
      </c>
    </row>
    <row r="36" spans="1:5" s="1" customFormat="1" ht="12" customHeight="1">
      <c r="A36" s="6" t="s">
        <v>95</v>
      </c>
      <c r="B36" s="442" t="s">
        <v>291</v>
      </c>
      <c r="C36" s="639"/>
      <c r="D36" s="421"/>
      <c r="E36" s="641">
        <f>SUM('1.sz.mell.'!C36)</f>
        <v>0</v>
      </c>
    </row>
    <row r="37" spans="1:5" s="1" customFormat="1" ht="12" customHeight="1">
      <c r="A37" s="6" t="s">
        <v>177</v>
      </c>
      <c r="B37" s="442" t="s">
        <v>292</v>
      </c>
      <c r="C37" s="639"/>
      <c r="D37" s="421"/>
      <c r="E37" s="640">
        <f>SUM('1.sz.mell.'!C37)</f>
        <v>0</v>
      </c>
    </row>
    <row r="38" spans="1:5" s="1" customFormat="1" ht="12" customHeight="1">
      <c r="A38" s="6" t="s">
        <v>178</v>
      </c>
      <c r="B38" s="442" t="s">
        <v>293</v>
      </c>
      <c r="C38" s="639">
        <v>2571500</v>
      </c>
      <c r="D38" s="421">
        <v>2505900</v>
      </c>
      <c r="E38" s="641">
        <f>SUM('1.sz.mell.'!C38)</f>
        <v>3000000</v>
      </c>
    </row>
    <row r="39" spans="1:5" s="1" customFormat="1" ht="12" customHeight="1">
      <c r="A39" s="6" t="s">
        <v>179</v>
      </c>
      <c r="B39" s="442" t="s">
        <v>294</v>
      </c>
      <c r="C39" s="639">
        <v>2013062</v>
      </c>
      <c r="D39" s="421">
        <v>1574764</v>
      </c>
      <c r="E39" s="640">
        <f>SUM('1.sz.mell.'!C39)</f>
        <v>2489600</v>
      </c>
    </row>
    <row r="40" spans="1:5" s="1" customFormat="1" ht="12" customHeight="1">
      <c r="A40" s="6" t="s">
        <v>180</v>
      </c>
      <c r="B40" s="442" t="s">
        <v>295</v>
      </c>
      <c r="C40" s="639"/>
      <c r="D40" s="421"/>
      <c r="E40" s="641">
        <f>SUM('1.sz.mell.'!C40)</f>
        <v>0</v>
      </c>
    </row>
    <row r="41" spans="1:5" s="1" customFormat="1" ht="12" customHeight="1">
      <c r="A41" s="6" t="s">
        <v>181</v>
      </c>
      <c r="B41" s="442" t="s">
        <v>296</v>
      </c>
      <c r="C41" s="639">
        <v>256104</v>
      </c>
      <c r="D41" s="421"/>
      <c r="E41" s="640">
        <f>SUM('1.sz.mell.'!C41)</f>
        <v>0</v>
      </c>
    </row>
    <row r="42" spans="1:5" s="1" customFormat="1" ht="12" customHeight="1">
      <c r="A42" s="6" t="s">
        <v>287</v>
      </c>
      <c r="B42" s="442" t="s">
        <v>297</v>
      </c>
      <c r="C42" s="647"/>
      <c r="D42" s="358"/>
      <c r="E42" s="640">
        <f>SUM('1.sz.mell.'!C42)</f>
        <v>0</v>
      </c>
    </row>
    <row r="43" spans="1:5" s="1" customFormat="1" ht="12" customHeight="1" thickBot="1">
      <c r="A43" s="8" t="s">
        <v>288</v>
      </c>
      <c r="B43" s="461" t="s">
        <v>298</v>
      </c>
      <c r="C43" s="650">
        <v>726508</v>
      </c>
      <c r="D43" s="359">
        <v>3000652</v>
      </c>
      <c r="E43" s="644">
        <f>SUM('1.sz.mell.'!C43)</f>
        <v>0</v>
      </c>
    </row>
    <row r="44" spans="1:5" s="1" customFormat="1" ht="12" customHeight="1" thickBot="1">
      <c r="A44" s="12" t="s">
        <v>23</v>
      </c>
      <c r="B44" s="444" t="s">
        <v>299</v>
      </c>
      <c r="C44" s="636">
        <f>SUM(C45:C49)</f>
        <v>8620000</v>
      </c>
      <c r="D44" s="354">
        <f>SUM(D45:D49)</f>
        <v>0</v>
      </c>
      <c r="E44" s="645">
        <f>SUM('1.sz.mell.'!C44)</f>
        <v>5000000</v>
      </c>
    </row>
    <row r="45" spans="1:5" s="1" customFormat="1" ht="12" customHeight="1">
      <c r="A45" s="7" t="s">
        <v>96</v>
      </c>
      <c r="B45" s="441" t="s">
        <v>303</v>
      </c>
      <c r="C45" s="651">
        <v>7670000</v>
      </c>
      <c r="D45" s="389"/>
      <c r="E45" s="638">
        <f>SUM('1.sz.mell.'!C45)</f>
        <v>0</v>
      </c>
    </row>
    <row r="46" spans="1:5" s="1" customFormat="1" ht="12" customHeight="1">
      <c r="A46" s="6" t="s">
        <v>97</v>
      </c>
      <c r="B46" s="442" t="s">
        <v>304</v>
      </c>
      <c r="C46" s="647">
        <v>950000</v>
      </c>
      <c r="D46" s="358"/>
      <c r="E46" s="640">
        <f>SUM('1.sz.mell.'!C46)</f>
        <v>5000000</v>
      </c>
    </row>
    <row r="47" spans="1:5" s="1" customFormat="1" ht="12" customHeight="1">
      <c r="A47" s="6" t="s">
        <v>300</v>
      </c>
      <c r="B47" s="442" t="s">
        <v>305</v>
      </c>
      <c r="C47" s="647"/>
      <c r="D47" s="358"/>
      <c r="E47" s="641">
        <f>SUM('1.sz.mell.'!C47)</f>
        <v>0</v>
      </c>
    </row>
    <row r="48" spans="1:5" s="1" customFormat="1" ht="12" customHeight="1">
      <c r="A48" s="6" t="s">
        <v>301</v>
      </c>
      <c r="B48" s="442" t="s">
        <v>306</v>
      </c>
      <c r="C48" s="647"/>
      <c r="D48" s="358"/>
      <c r="E48" s="640">
        <f>SUM('1.sz.mell.'!C48)</f>
        <v>0</v>
      </c>
    </row>
    <row r="49" spans="1:5" s="1" customFormat="1" ht="12" customHeight="1" thickBot="1">
      <c r="A49" s="8" t="s">
        <v>302</v>
      </c>
      <c r="B49" s="461" t="s">
        <v>307</v>
      </c>
      <c r="C49" s="650"/>
      <c r="D49" s="359"/>
      <c r="E49" s="644">
        <f>SUM('1.sz.mell.'!C49)</f>
        <v>0</v>
      </c>
    </row>
    <row r="50" spans="1:5" s="1" customFormat="1" ht="12" customHeight="1" thickBot="1">
      <c r="A50" s="12" t="s">
        <v>182</v>
      </c>
      <c r="B50" s="444" t="s">
        <v>308</v>
      </c>
      <c r="C50" s="636">
        <f>SUM(C51:C53)</f>
        <v>919000</v>
      </c>
      <c r="D50" s="354">
        <f>SUM(D51:D53)</f>
        <v>154408</v>
      </c>
      <c r="E50" s="645">
        <f>SUM('1.sz.mell.'!C50)</f>
        <v>24000</v>
      </c>
    </row>
    <row r="51" spans="1:5" s="1" customFormat="1" ht="12" customHeight="1">
      <c r="A51" s="7" t="s">
        <v>98</v>
      </c>
      <c r="B51" s="441" t="s">
        <v>309</v>
      </c>
      <c r="C51" s="637"/>
      <c r="D51" s="356"/>
      <c r="E51" s="638">
        <f>SUM('1.sz.mell.'!C51)</f>
        <v>0</v>
      </c>
    </row>
    <row r="52" spans="1:5" s="1" customFormat="1" ht="12" customHeight="1">
      <c r="A52" s="6" t="s">
        <v>99</v>
      </c>
      <c r="B52" s="442" t="s">
        <v>452</v>
      </c>
      <c r="C52" s="639"/>
      <c r="D52" s="355"/>
      <c r="E52" s="640">
        <f>SUM('1.sz.mell.'!C52)</f>
        <v>0</v>
      </c>
    </row>
    <row r="53" spans="1:5" s="1" customFormat="1" ht="12" customHeight="1">
      <c r="A53" s="6" t="s">
        <v>312</v>
      </c>
      <c r="B53" s="442" t="s">
        <v>310</v>
      </c>
      <c r="C53" s="639">
        <v>919000</v>
      </c>
      <c r="D53" s="355">
        <v>154408</v>
      </c>
      <c r="E53" s="640">
        <f>SUM('1.sz.mell.'!C53)</f>
        <v>24000</v>
      </c>
    </row>
    <row r="54" spans="1:5" s="1" customFormat="1" ht="12" customHeight="1" thickBot="1">
      <c r="A54" s="8" t="s">
        <v>313</v>
      </c>
      <c r="B54" s="461" t="s">
        <v>311</v>
      </c>
      <c r="C54" s="646"/>
      <c r="D54" s="357"/>
      <c r="E54" s="644">
        <f>SUM('1.sz.mell.'!C54)</f>
        <v>0</v>
      </c>
    </row>
    <row r="55" spans="1:5" s="1" customFormat="1" ht="12" customHeight="1" thickBot="1">
      <c r="A55" s="12" t="s">
        <v>25</v>
      </c>
      <c r="B55" s="434" t="s">
        <v>314</v>
      </c>
      <c r="C55" s="636">
        <f>SUM(C56:C58)</f>
        <v>262780</v>
      </c>
      <c r="D55" s="354">
        <f>SUM(D56:D58)</f>
        <v>0</v>
      </c>
      <c r="E55" s="645">
        <f>SUM('1.sz.mell.'!C55)</f>
        <v>0</v>
      </c>
    </row>
    <row r="56" spans="1:5" s="1" customFormat="1" ht="12" customHeight="1">
      <c r="A56" s="6" t="s">
        <v>183</v>
      </c>
      <c r="B56" s="441" t="s">
        <v>316</v>
      </c>
      <c r="C56" s="647"/>
      <c r="D56" s="358"/>
      <c r="E56" s="638">
        <f>SUM('1.sz.mell.'!C56)</f>
        <v>0</v>
      </c>
    </row>
    <row r="57" spans="1:5" s="1" customFormat="1" ht="12" customHeight="1">
      <c r="A57" s="6" t="s">
        <v>184</v>
      </c>
      <c r="B57" s="442" t="s">
        <v>453</v>
      </c>
      <c r="C57" s="647"/>
      <c r="D57" s="358"/>
      <c r="E57" s="640">
        <f>SUM('1.sz.mell.'!C57)</f>
        <v>0</v>
      </c>
    </row>
    <row r="58" spans="1:5" s="1" customFormat="1" ht="12" customHeight="1">
      <c r="A58" s="6" t="s">
        <v>232</v>
      </c>
      <c r="B58" s="442" t="s">
        <v>317</v>
      </c>
      <c r="C58" s="647">
        <v>262780</v>
      </c>
      <c r="D58" s="584"/>
      <c r="E58" s="640">
        <f>SUM('1.sz.mell.'!C58)</f>
        <v>0</v>
      </c>
    </row>
    <row r="59" spans="1:5" s="1" customFormat="1" ht="12" customHeight="1" thickBot="1">
      <c r="A59" s="6" t="s">
        <v>315</v>
      </c>
      <c r="B59" s="461" t="s">
        <v>318</v>
      </c>
      <c r="C59" s="647"/>
      <c r="D59" s="358"/>
      <c r="E59" s="644">
        <f>SUM('1.sz.mell.'!C59)</f>
        <v>0</v>
      </c>
    </row>
    <row r="60" spans="1:5" s="1" customFormat="1" ht="12" customHeight="1" thickBot="1">
      <c r="A60" s="12" t="s">
        <v>26</v>
      </c>
      <c r="B60" s="444" t="s">
        <v>319</v>
      </c>
      <c r="C60" s="648">
        <f>+C5+C12+C19+C26+C33+C44+C50+C55</f>
        <v>193574368</v>
      </c>
      <c r="D60" s="648">
        <f>+D5+D12+D19+D26+D33+D44+D50+D55</f>
        <v>229244353</v>
      </c>
      <c r="E60" s="645">
        <f>SUM('1.sz.mell.'!C60)</f>
        <v>250727967</v>
      </c>
    </row>
    <row r="61" spans="1:5" s="1" customFormat="1" ht="12" customHeight="1" thickBot="1">
      <c r="A61" s="390" t="s">
        <v>320</v>
      </c>
      <c r="B61" s="434" t="s">
        <v>321</v>
      </c>
      <c r="C61" s="636">
        <f>SUM(C62:C64)</f>
        <v>0</v>
      </c>
      <c r="D61" s="354">
        <f>SUM(D62:D64)</f>
        <v>39259127</v>
      </c>
      <c r="E61" s="645">
        <f>SUM('1.sz.mell.'!C61)</f>
        <v>8400000</v>
      </c>
    </row>
    <row r="62" spans="1:5" s="1" customFormat="1" ht="12" customHeight="1">
      <c r="A62" s="6" t="s">
        <v>353</v>
      </c>
      <c r="B62" s="441" t="s">
        <v>322</v>
      </c>
      <c r="C62" s="647"/>
      <c r="D62" s="358"/>
      <c r="E62" s="638">
        <f>SUM('1.sz.mell.'!C62)</f>
        <v>0</v>
      </c>
    </row>
    <row r="63" spans="1:5" s="1" customFormat="1" ht="12" customHeight="1">
      <c r="A63" s="6" t="s">
        <v>362</v>
      </c>
      <c r="B63" s="442" t="s">
        <v>323</v>
      </c>
      <c r="C63" s="647"/>
      <c r="D63" s="358">
        <v>39259127</v>
      </c>
      <c r="E63" s="640">
        <f>SUM('1.sz.mell.'!C63)</f>
        <v>8400000</v>
      </c>
    </row>
    <row r="64" spans="1:5" s="1" customFormat="1" ht="12" customHeight="1" thickBot="1">
      <c r="A64" s="6" t="s">
        <v>363</v>
      </c>
      <c r="B64" s="520" t="s">
        <v>456</v>
      </c>
      <c r="C64" s="647"/>
      <c r="D64" s="358"/>
      <c r="E64" s="644">
        <f>SUM('1.sz.mell.'!C64)</f>
        <v>0</v>
      </c>
    </row>
    <row r="65" spans="1:5" s="1" customFormat="1" ht="12" customHeight="1" thickBot="1">
      <c r="A65" s="390" t="s">
        <v>325</v>
      </c>
      <c r="B65" s="434" t="s">
        <v>326</v>
      </c>
      <c r="C65" s="636">
        <f>SUM(C66:C69)</f>
        <v>0</v>
      </c>
      <c r="D65" s="354">
        <f>SUM(D66:D69)</f>
        <v>0</v>
      </c>
      <c r="E65" s="645">
        <f>SUM('1.sz.mell.'!C65)</f>
        <v>0</v>
      </c>
    </row>
    <row r="66" spans="1:5" s="1" customFormat="1" ht="12" customHeight="1">
      <c r="A66" s="6" t="s">
        <v>153</v>
      </c>
      <c r="B66" s="441" t="s">
        <v>327</v>
      </c>
      <c r="C66" s="647"/>
      <c r="D66" s="358"/>
      <c r="E66" s="638">
        <f>SUM('1.sz.mell.'!C66)</f>
        <v>0</v>
      </c>
    </row>
    <row r="67" spans="1:5" s="1" customFormat="1" ht="12" customHeight="1">
      <c r="A67" s="6" t="s">
        <v>154</v>
      </c>
      <c r="B67" s="442" t="s">
        <v>328</v>
      </c>
      <c r="C67" s="647"/>
      <c r="D67" s="358"/>
      <c r="E67" s="640">
        <f>SUM('1.sz.mell.'!C67)</f>
        <v>0</v>
      </c>
    </row>
    <row r="68" spans="1:5" s="1" customFormat="1" ht="12" customHeight="1">
      <c r="A68" s="6" t="s">
        <v>354</v>
      </c>
      <c r="B68" s="442" t="s">
        <v>329</v>
      </c>
      <c r="C68" s="647"/>
      <c r="D68" s="358"/>
      <c r="E68" s="640">
        <f>SUM('1.sz.mell.'!C68)</f>
        <v>0</v>
      </c>
    </row>
    <row r="69" spans="1:7" s="1" customFormat="1" ht="17.25" customHeight="1" thickBot="1">
      <c r="A69" s="6" t="s">
        <v>355</v>
      </c>
      <c r="B69" s="461" t="s">
        <v>330</v>
      </c>
      <c r="C69" s="647"/>
      <c r="D69" s="358"/>
      <c r="E69" s="644">
        <f>SUM('1.sz.mell.'!C69)</f>
        <v>0</v>
      </c>
      <c r="G69" s="35"/>
    </row>
    <row r="70" spans="1:5" s="1" customFormat="1" ht="12" customHeight="1" thickBot="1">
      <c r="A70" s="390" t="s">
        <v>331</v>
      </c>
      <c r="B70" s="434" t="s">
        <v>332</v>
      </c>
      <c r="C70" s="636">
        <f>SUM(C71:C72)</f>
        <v>36097592</v>
      </c>
      <c r="D70" s="354">
        <f>SUM(D71:D72)</f>
        <v>14580560</v>
      </c>
      <c r="E70" s="645">
        <f>SUM('1.sz.mell.'!C70)</f>
        <v>51007256</v>
      </c>
    </row>
    <row r="71" spans="1:5" s="1" customFormat="1" ht="12" customHeight="1">
      <c r="A71" s="6" t="s">
        <v>356</v>
      </c>
      <c r="B71" s="441" t="s">
        <v>333</v>
      </c>
      <c r="C71" s="647">
        <v>36097592</v>
      </c>
      <c r="D71" s="584">
        <v>14580560</v>
      </c>
      <c r="E71" s="645">
        <f>SUM('1.sz.mell.'!C71)</f>
        <v>51007256</v>
      </c>
    </row>
    <row r="72" spans="1:5" s="1" customFormat="1" ht="12" customHeight="1" thickBot="1">
      <c r="A72" s="6" t="s">
        <v>357</v>
      </c>
      <c r="B72" s="461" t="s">
        <v>334</v>
      </c>
      <c r="C72" s="647"/>
      <c r="D72" s="358"/>
      <c r="E72" s="644">
        <f>SUM('1.sz.mell.'!C72)</f>
        <v>0</v>
      </c>
    </row>
    <row r="73" spans="1:5" s="1" customFormat="1" ht="12" customHeight="1" thickBot="1">
      <c r="A73" s="390" t="s">
        <v>335</v>
      </c>
      <c r="B73" s="434" t="s">
        <v>336</v>
      </c>
      <c r="C73" s="636">
        <f>SUM(C74:C76)</f>
        <v>22734898</v>
      </c>
      <c r="D73" s="354">
        <f>SUM(D74:D76)</f>
        <v>21989713</v>
      </c>
      <c r="E73" s="645">
        <f>SUM('1.sz.mell.'!C73)</f>
        <v>25790060</v>
      </c>
    </row>
    <row r="74" spans="1:5" s="1" customFormat="1" ht="12" customHeight="1">
      <c r="A74" s="6" t="s">
        <v>358</v>
      </c>
      <c r="B74" s="441" t="s">
        <v>337</v>
      </c>
      <c r="C74" s="625">
        <v>1751981</v>
      </c>
      <c r="D74" s="421">
        <v>2141974</v>
      </c>
      <c r="E74" s="638">
        <f>SUM('1.sz.mell.'!C74)</f>
        <v>0</v>
      </c>
    </row>
    <row r="75" spans="1:5" s="1" customFormat="1" ht="12" customHeight="1">
      <c r="A75" s="6" t="s">
        <v>359</v>
      </c>
      <c r="B75" s="442" t="s">
        <v>338</v>
      </c>
      <c r="C75" s="647"/>
      <c r="D75" s="358"/>
      <c r="E75" s="640">
        <f>SUM('1.sz.mell.'!C75)</f>
        <v>0</v>
      </c>
    </row>
    <row r="76" spans="1:5" s="1" customFormat="1" ht="12" customHeight="1" thickBot="1">
      <c r="A76" s="6" t="s">
        <v>360</v>
      </c>
      <c r="B76" s="461" t="s">
        <v>637</v>
      </c>
      <c r="C76" s="625">
        <v>20982917</v>
      </c>
      <c r="D76" s="358">
        <v>19847739</v>
      </c>
      <c r="E76" s="644">
        <f>SUM('1.sz.mell.'!C76)</f>
        <v>25790060</v>
      </c>
    </row>
    <row r="77" spans="1:5" s="1" customFormat="1" ht="12" customHeight="1" thickBot="1">
      <c r="A77" s="390" t="s">
        <v>339</v>
      </c>
      <c r="B77" s="434" t="s">
        <v>361</v>
      </c>
      <c r="C77" s="636">
        <f>SUM(C78:C81)</f>
        <v>0</v>
      </c>
      <c r="D77" s="354">
        <f>SUM(D78:D81)</f>
        <v>0</v>
      </c>
      <c r="E77" s="645">
        <f>SUM('1.sz.mell.'!C77)</f>
        <v>0</v>
      </c>
    </row>
    <row r="78" spans="1:5" s="1" customFormat="1" ht="12" customHeight="1">
      <c r="A78" s="391" t="s">
        <v>340</v>
      </c>
      <c r="B78" s="441" t="s">
        <v>341</v>
      </c>
      <c r="C78" s="647"/>
      <c r="D78" s="358"/>
      <c r="E78" s="638">
        <f>SUM('1.sz.mell.'!C78)</f>
        <v>0</v>
      </c>
    </row>
    <row r="79" spans="1:5" s="1" customFormat="1" ht="12" customHeight="1">
      <c r="A79" s="392" t="s">
        <v>342</v>
      </c>
      <c r="B79" s="442" t="s">
        <v>343</v>
      </c>
      <c r="C79" s="647"/>
      <c r="D79" s="358"/>
      <c r="E79" s="640">
        <f>SUM('1.sz.mell.'!C79)</f>
        <v>0</v>
      </c>
    </row>
    <row r="80" spans="1:5" s="1" customFormat="1" ht="12" customHeight="1">
      <c r="A80" s="392" t="s">
        <v>344</v>
      </c>
      <c r="B80" s="442" t="s">
        <v>345</v>
      </c>
      <c r="C80" s="647"/>
      <c r="D80" s="358"/>
      <c r="E80" s="640">
        <f>SUM('1.sz.mell.'!C80)</f>
        <v>0</v>
      </c>
    </row>
    <row r="81" spans="1:5" s="1" customFormat="1" ht="12" customHeight="1" thickBot="1">
      <c r="A81" s="393" t="s">
        <v>346</v>
      </c>
      <c r="B81" s="461" t="s">
        <v>347</v>
      </c>
      <c r="C81" s="647"/>
      <c r="D81" s="358"/>
      <c r="E81" s="644">
        <f>SUM('1.sz.mell.'!C81)</f>
        <v>0</v>
      </c>
    </row>
    <row r="82" spans="1:5" s="1" customFormat="1" ht="12" customHeight="1" thickBot="1">
      <c r="A82" s="390" t="s">
        <v>348</v>
      </c>
      <c r="B82" s="434" t="s">
        <v>349</v>
      </c>
      <c r="C82" s="652"/>
      <c r="D82" s="395"/>
      <c r="E82" s="645">
        <f>SUM('1.sz.mell.'!C82)</f>
        <v>0</v>
      </c>
    </row>
    <row r="83" spans="1:5" s="1" customFormat="1" ht="12" customHeight="1" thickBot="1">
      <c r="A83" s="390" t="s">
        <v>350</v>
      </c>
      <c r="B83" s="634" t="s">
        <v>351</v>
      </c>
      <c r="C83" s="648">
        <f>+C61+C65+C70+C73+C77+C82</f>
        <v>58832490</v>
      </c>
      <c r="D83" s="360">
        <f>+D61+D65+D70+D73+D77+D82</f>
        <v>75829400</v>
      </c>
      <c r="E83" s="645">
        <f>SUM('1.sz.mell.'!C83)</f>
        <v>85197316</v>
      </c>
    </row>
    <row r="84" spans="1:5" s="1" customFormat="1" ht="12" customHeight="1" thickBot="1">
      <c r="A84" s="394" t="s">
        <v>364</v>
      </c>
      <c r="B84" s="635" t="s">
        <v>352</v>
      </c>
      <c r="C84" s="648">
        <f>+C60+C83</f>
        <v>252406858</v>
      </c>
      <c r="D84" s="360">
        <f>+D60+D83</f>
        <v>305073753</v>
      </c>
      <c r="E84" s="653">
        <f>SUM('1.sz.mell.'!C84)</f>
        <v>335925283</v>
      </c>
    </row>
    <row r="85" spans="1:5" s="1" customFormat="1" ht="12" customHeight="1">
      <c r="A85" s="327"/>
      <c r="B85" s="328"/>
      <c r="C85" s="329"/>
      <c r="D85" s="330"/>
      <c r="E85" s="331"/>
    </row>
    <row r="86" spans="1:5" s="1" customFormat="1" ht="12" customHeight="1">
      <c r="A86" s="758" t="s">
        <v>47</v>
      </c>
      <c r="B86" s="758"/>
      <c r="C86" s="758"/>
      <c r="D86" s="758"/>
      <c r="E86" s="758"/>
    </row>
    <row r="87" spans="1:5" s="1" customFormat="1" ht="12" customHeight="1" thickBot="1">
      <c r="A87" s="827" t="s">
        <v>156</v>
      </c>
      <c r="B87" s="827"/>
      <c r="C87" s="747" t="s">
        <v>636</v>
      </c>
      <c r="D87" s="748" t="s">
        <v>626</v>
      </c>
      <c r="E87" s="746" t="s">
        <v>626</v>
      </c>
    </row>
    <row r="88" spans="1:6" s="1" customFormat="1" ht="24" customHeight="1" thickBot="1">
      <c r="A88" s="14" t="s">
        <v>16</v>
      </c>
      <c r="B88" s="15" t="s">
        <v>48</v>
      </c>
      <c r="C88" s="743" t="s">
        <v>683</v>
      </c>
      <c r="D88" s="744" t="s">
        <v>684</v>
      </c>
      <c r="E88" s="745" t="s">
        <v>672</v>
      </c>
      <c r="F88" s="140"/>
    </row>
    <row r="89" spans="1:6" s="1" customFormat="1" ht="12" customHeight="1" thickBot="1">
      <c r="A89" s="26">
        <v>1</v>
      </c>
      <c r="B89" s="27">
        <v>2</v>
      </c>
      <c r="C89" s="27">
        <v>3</v>
      </c>
      <c r="D89" s="27">
        <v>4</v>
      </c>
      <c r="E89" s="28">
        <v>5</v>
      </c>
      <c r="F89" s="140"/>
    </row>
    <row r="90" spans="1:6" s="1" customFormat="1" ht="15" customHeight="1" thickBot="1">
      <c r="A90" s="13" t="s">
        <v>18</v>
      </c>
      <c r="B90" s="440" t="s">
        <v>367</v>
      </c>
      <c r="C90" s="622">
        <f>SUM(C91:C95)</f>
        <v>199184209</v>
      </c>
      <c r="D90" s="353">
        <f>+D91+D92+D93+D94+D95</f>
        <v>165922937</v>
      </c>
      <c r="E90" s="426">
        <f>+E91+E92+E93+E94+E95</f>
        <v>191963074</v>
      </c>
      <c r="F90" s="140"/>
    </row>
    <row r="91" spans="1:5" s="1" customFormat="1" ht="12.75" customHeight="1">
      <c r="A91" s="9" t="s">
        <v>100</v>
      </c>
      <c r="B91" s="453" t="s">
        <v>49</v>
      </c>
      <c r="C91" s="623">
        <v>111652619</v>
      </c>
      <c r="D91" s="420">
        <v>95842140</v>
      </c>
      <c r="E91" s="624">
        <f>SUM('1.sz.mell.'!C91)</f>
        <v>99585256</v>
      </c>
    </row>
    <row r="92" spans="1:5" ht="16.5" customHeight="1">
      <c r="A92" s="6" t="s">
        <v>101</v>
      </c>
      <c r="B92" s="454" t="s">
        <v>185</v>
      </c>
      <c r="C92" s="625">
        <v>18212440</v>
      </c>
      <c r="D92" s="421">
        <v>13076913</v>
      </c>
      <c r="E92" s="626">
        <f>SUM('1.sz.mell.'!C92)</f>
        <v>13686096</v>
      </c>
    </row>
    <row r="93" spans="1:5" ht="15.75">
      <c r="A93" s="6" t="s">
        <v>102</v>
      </c>
      <c r="B93" s="454" t="s">
        <v>143</v>
      </c>
      <c r="C93" s="627">
        <v>50662869</v>
      </c>
      <c r="D93" s="422">
        <v>42628022</v>
      </c>
      <c r="E93" s="628">
        <f>SUM('1.sz.mell.'!C93)</f>
        <v>54811862</v>
      </c>
    </row>
    <row r="94" spans="1:5" s="34" customFormat="1" ht="12" customHeight="1">
      <c r="A94" s="6" t="s">
        <v>103</v>
      </c>
      <c r="B94" s="455" t="s">
        <v>186</v>
      </c>
      <c r="C94" s="627">
        <v>14281971</v>
      </c>
      <c r="D94" s="422">
        <v>11608072</v>
      </c>
      <c r="E94" s="626">
        <f>SUM('1.sz.mell.'!C94)</f>
        <v>14782000</v>
      </c>
    </row>
    <row r="95" spans="1:5" ht="12" customHeight="1">
      <c r="A95" s="6" t="s">
        <v>114</v>
      </c>
      <c r="B95" s="11" t="s">
        <v>187</v>
      </c>
      <c r="C95" s="627">
        <v>4374310</v>
      </c>
      <c r="D95" s="422">
        <v>2767790</v>
      </c>
      <c r="E95" s="628">
        <f>SUM('1.sz.mell.'!C95)</f>
        <v>9097860</v>
      </c>
    </row>
    <row r="96" spans="1:5" ht="12" customHeight="1">
      <c r="A96" s="6" t="s">
        <v>104</v>
      </c>
      <c r="B96" s="454" t="s">
        <v>368</v>
      </c>
      <c r="C96" s="627">
        <v>364720</v>
      </c>
      <c r="D96" s="422"/>
      <c r="E96" s="626">
        <f>SUM('1.sz.mell.'!C96)</f>
        <v>0</v>
      </c>
    </row>
    <row r="97" spans="1:5" ht="12" customHeight="1">
      <c r="A97" s="6" t="s">
        <v>105</v>
      </c>
      <c r="B97" s="456" t="s">
        <v>369</v>
      </c>
      <c r="C97" s="627"/>
      <c r="D97" s="422"/>
      <c r="E97" s="628">
        <f>SUM('1.sz.mell.'!C97)</f>
        <v>0</v>
      </c>
    </row>
    <row r="98" spans="1:5" ht="12" customHeight="1">
      <c r="A98" s="6" t="s">
        <v>115</v>
      </c>
      <c r="B98" s="457" t="s">
        <v>370</v>
      </c>
      <c r="C98" s="627"/>
      <c r="D98" s="422"/>
      <c r="E98" s="626">
        <f>SUM('1.sz.mell.'!C98)</f>
        <v>0</v>
      </c>
    </row>
    <row r="99" spans="1:5" ht="12" customHeight="1">
      <c r="A99" s="6" t="s">
        <v>116</v>
      </c>
      <c r="B99" s="457" t="s">
        <v>371</v>
      </c>
      <c r="C99" s="627"/>
      <c r="D99" s="422"/>
      <c r="E99" s="628">
        <f>SUM('1.sz.mell.'!C99)</f>
        <v>0</v>
      </c>
    </row>
    <row r="100" spans="1:5" ht="12" customHeight="1">
      <c r="A100" s="6" t="s">
        <v>117</v>
      </c>
      <c r="B100" s="456" t="s">
        <v>372</v>
      </c>
      <c r="C100" s="627">
        <v>3466590</v>
      </c>
      <c r="D100" s="422">
        <v>2442790</v>
      </c>
      <c r="E100" s="626">
        <f>SUM('1.sz.mell.'!C100)</f>
        <v>8297860</v>
      </c>
    </row>
    <row r="101" spans="1:5" ht="12" customHeight="1">
      <c r="A101" s="6" t="s">
        <v>118</v>
      </c>
      <c r="B101" s="456" t="s">
        <v>373</v>
      </c>
      <c r="C101" s="627"/>
      <c r="D101" s="422"/>
      <c r="E101" s="628">
        <f>SUM('1.sz.mell.'!C101)</f>
        <v>0</v>
      </c>
    </row>
    <row r="102" spans="1:5" ht="12" customHeight="1">
      <c r="A102" s="6" t="s">
        <v>120</v>
      </c>
      <c r="B102" s="457" t="s">
        <v>374</v>
      </c>
      <c r="C102" s="627"/>
      <c r="D102" s="422"/>
      <c r="E102" s="626">
        <f>SUM('1.sz.mell.'!C102)</f>
        <v>0</v>
      </c>
    </row>
    <row r="103" spans="1:5" ht="12" customHeight="1">
      <c r="A103" s="5" t="s">
        <v>188</v>
      </c>
      <c r="B103" s="458" t="s">
        <v>375</v>
      </c>
      <c r="C103" s="627"/>
      <c r="D103" s="422"/>
      <c r="E103" s="628">
        <f>SUM('1.sz.mell.'!C103)</f>
        <v>0</v>
      </c>
    </row>
    <row r="104" spans="1:5" ht="12" customHeight="1">
      <c r="A104" s="6" t="s">
        <v>365</v>
      </c>
      <c r="B104" s="458" t="s">
        <v>376</v>
      </c>
      <c r="C104" s="627"/>
      <c r="D104" s="422"/>
      <c r="E104" s="626">
        <f>SUM('1.sz.mell.'!C104)</f>
        <v>0</v>
      </c>
    </row>
    <row r="105" spans="1:5" ht="12" customHeight="1" thickBot="1">
      <c r="A105" s="10" t="s">
        <v>366</v>
      </c>
      <c r="B105" s="459" t="s">
        <v>377</v>
      </c>
      <c r="C105" s="629">
        <v>543000</v>
      </c>
      <c r="D105" s="423">
        <v>325000</v>
      </c>
      <c r="E105" s="630">
        <f>SUM('1.sz.mell.'!C105)</f>
        <v>800000</v>
      </c>
    </row>
    <row r="106" spans="1:5" ht="12" customHeight="1" thickBot="1">
      <c r="A106" s="12" t="s">
        <v>19</v>
      </c>
      <c r="B106" s="447" t="s">
        <v>378</v>
      </c>
      <c r="C106" s="435">
        <f>+C107+C109+C111</f>
        <v>28749848</v>
      </c>
      <c r="D106" s="354">
        <f>+D107+D109+D111</f>
        <v>26875113</v>
      </c>
      <c r="E106" s="620">
        <f>SUM('1.sz.mell.'!C106)</f>
        <v>104756175</v>
      </c>
    </row>
    <row r="107" spans="1:5" ht="12" customHeight="1">
      <c r="A107" s="7" t="s">
        <v>106</v>
      </c>
      <c r="B107" s="454" t="s">
        <v>231</v>
      </c>
      <c r="C107" s="631">
        <v>24671063</v>
      </c>
      <c r="D107" s="425">
        <v>9185261</v>
      </c>
      <c r="E107" s="624">
        <f>SUM('1.sz.mell.'!C107)</f>
        <v>8201659</v>
      </c>
    </row>
    <row r="108" spans="1:5" ht="12" customHeight="1">
      <c r="A108" s="7" t="s">
        <v>107</v>
      </c>
      <c r="B108" s="460" t="s">
        <v>382</v>
      </c>
      <c r="C108" s="631"/>
      <c r="D108" s="425"/>
      <c r="E108" s="626">
        <f>SUM('1.sz.mell.'!C108)</f>
        <v>0</v>
      </c>
    </row>
    <row r="109" spans="1:5" ht="12" customHeight="1">
      <c r="A109" s="7" t="s">
        <v>108</v>
      </c>
      <c r="B109" s="460" t="s">
        <v>189</v>
      </c>
      <c r="C109" s="625">
        <v>4078785</v>
      </c>
      <c r="D109" s="421">
        <v>17689852</v>
      </c>
      <c r="E109" s="628">
        <f>SUM('1.sz.mell.'!C109)</f>
        <v>96554516</v>
      </c>
    </row>
    <row r="110" spans="1:5" ht="12" customHeight="1">
      <c r="A110" s="7" t="s">
        <v>109</v>
      </c>
      <c r="B110" s="460" t="s">
        <v>383</v>
      </c>
      <c r="C110" s="625"/>
      <c r="D110" s="421"/>
      <c r="E110" s="626">
        <f>SUM('1.sz.mell.'!C110)</f>
        <v>0</v>
      </c>
    </row>
    <row r="111" spans="1:5" ht="12" customHeight="1">
      <c r="A111" s="7" t="s">
        <v>110</v>
      </c>
      <c r="B111" s="461" t="s">
        <v>233</v>
      </c>
      <c r="C111" s="625"/>
      <c r="D111" s="421"/>
      <c r="E111" s="628">
        <f>SUM('1.sz.mell.'!C111)</f>
        <v>0</v>
      </c>
    </row>
    <row r="112" spans="1:5" ht="12" customHeight="1">
      <c r="A112" s="7" t="s">
        <v>119</v>
      </c>
      <c r="B112" s="462" t="s">
        <v>454</v>
      </c>
      <c r="C112" s="625"/>
      <c r="D112" s="421"/>
      <c r="E112" s="626">
        <f>SUM('1.sz.mell.'!C112)</f>
        <v>0</v>
      </c>
    </row>
    <row r="113" spans="1:5" ht="15.75">
      <c r="A113" s="7" t="s">
        <v>121</v>
      </c>
      <c r="B113" s="463" t="s">
        <v>388</v>
      </c>
      <c r="C113" s="625"/>
      <c r="D113" s="421"/>
      <c r="E113" s="628">
        <f>SUM('1.sz.mell.'!C113)</f>
        <v>0</v>
      </c>
    </row>
    <row r="114" spans="1:5" ht="12" customHeight="1">
      <c r="A114" s="7" t="s">
        <v>190</v>
      </c>
      <c r="B114" s="457" t="s">
        <v>371</v>
      </c>
      <c r="C114" s="625"/>
      <c r="D114" s="421"/>
      <c r="E114" s="626">
        <f>SUM('1.sz.mell.'!C114)</f>
        <v>0</v>
      </c>
    </row>
    <row r="115" spans="1:5" ht="12" customHeight="1">
      <c r="A115" s="7" t="s">
        <v>191</v>
      </c>
      <c r="B115" s="457" t="s">
        <v>387</v>
      </c>
      <c r="C115" s="625"/>
      <c r="D115" s="421"/>
      <c r="E115" s="628">
        <f>SUM('1.sz.mell.'!C115)</f>
        <v>0</v>
      </c>
    </row>
    <row r="116" spans="1:5" ht="12" customHeight="1">
      <c r="A116" s="7" t="s">
        <v>192</v>
      </c>
      <c r="B116" s="457" t="s">
        <v>386</v>
      </c>
      <c r="C116" s="625"/>
      <c r="D116" s="421"/>
      <c r="E116" s="626">
        <f>SUM('1.sz.mell.'!C116)</f>
        <v>0</v>
      </c>
    </row>
    <row r="117" spans="1:5" ht="12" customHeight="1">
      <c r="A117" s="7" t="s">
        <v>379</v>
      </c>
      <c r="B117" s="457" t="s">
        <v>374</v>
      </c>
      <c r="C117" s="625"/>
      <c r="D117" s="421"/>
      <c r="E117" s="628">
        <f>SUM('1.sz.mell.'!C117)</f>
        <v>0</v>
      </c>
    </row>
    <row r="118" spans="1:5" ht="12" customHeight="1">
      <c r="A118" s="7" t="s">
        <v>380</v>
      </c>
      <c r="B118" s="457" t="s">
        <v>385</v>
      </c>
      <c r="C118" s="625"/>
      <c r="D118" s="355"/>
      <c r="E118" s="626">
        <f>SUM('1.sz.mell.'!C118)</f>
        <v>0</v>
      </c>
    </row>
    <row r="119" spans="1:5" ht="12" customHeight="1" thickBot="1">
      <c r="A119" s="5" t="s">
        <v>381</v>
      </c>
      <c r="B119" s="457" t="s">
        <v>384</v>
      </c>
      <c r="C119" s="627"/>
      <c r="D119" s="357"/>
      <c r="E119" s="630">
        <f>SUM('1.sz.mell.'!C119)</f>
        <v>0</v>
      </c>
    </row>
    <row r="120" spans="1:5" ht="12" customHeight="1" thickBot="1">
      <c r="A120" s="12" t="s">
        <v>20</v>
      </c>
      <c r="B120" s="448" t="s">
        <v>389</v>
      </c>
      <c r="C120" s="435">
        <f>+C121+C122</f>
        <v>0</v>
      </c>
      <c r="D120" s="354">
        <f>+D121+D122</f>
        <v>0</v>
      </c>
      <c r="E120" s="620">
        <f>SUM('1.sz.mell.'!C120)</f>
        <v>1000000</v>
      </c>
    </row>
    <row r="121" spans="1:5" ht="12" customHeight="1">
      <c r="A121" s="7" t="s">
        <v>89</v>
      </c>
      <c r="B121" s="464" t="s">
        <v>58</v>
      </c>
      <c r="C121" s="631"/>
      <c r="D121" s="425"/>
      <c r="E121" s="620">
        <f>SUM('1.sz.mell.'!C121)</f>
        <v>1000000</v>
      </c>
    </row>
    <row r="122" spans="1:5" ht="12" customHeight="1" thickBot="1">
      <c r="A122" s="8" t="s">
        <v>90</v>
      </c>
      <c r="B122" s="460" t="s">
        <v>59</v>
      </c>
      <c r="C122" s="627"/>
      <c r="D122" s="357"/>
      <c r="E122" s="630">
        <f>SUM('1.sz.mell.'!C122)</f>
        <v>0</v>
      </c>
    </row>
    <row r="123" spans="1:5" ht="12" customHeight="1" thickBot="1">
      <c r="A123" s="12" t="s">
        <v>21</v>
      </c>
      <c r="B123" s="448" t="s">
        <v>390</v>
      </c>
      <c r="C123" s="435">
        <f>+C90+C106+C120</f>
        <v>227934057</v>
      </c>
      <c r="D123" s="354">
        <f>+D90+D106+D120</f>
        <v>192798050</v>
      </c>
      <c r="E123" s="620">
        <f>SUM('1.sz.mell.'!C123)</f>
        <v>297719249</v>
      </c>
    </row>
    <row r="124" spans="1:5" ht="12" customHeight="1" thickBot="1">
      <c r="A124" s="12" t="s">
        <v>22</v>
      </c>
      <c r="B124" s="448" t="s">
        <v>391</v>
      </c>
      <c r="C124" s="435">
        <f>+C125+C126+C127</f>
        <v>0</v>
      </c>
      <c r="D124" s="354">
        <f>+D125+D126+D127</f>
        <v>39429460</v>
      </c>
      <c r="E124" s="620">
        <f>SUM('1.sz.mell.'!C124)</f>
        <v>10274000</v>
      </c>
    </row>
    <row r="125" spans="1:5" ht="12" customHeight="1">
      <c r="A125" s="7" t="s">
        <v>93</v>
      </c>
      <c r="B125" s="464" t="s">
        <v>392</v>
      </c>
      <c r="C125" s="625"/>
      <c r="D125" s="355"/>
      <c r="E125" s="624">
        <f>SUM('1.sz.mell.'!C125)</f>
        <v>0</v>
      </c>
    </row>
    <row r="126" spans="1:5" ht="12" customHeight="1">
      <c r="A126" s="7" t="s">
        <v>94</v>
      </c>
      <c r="B126" s="464" t="s">
        <v>393</v>
      </c>
      <c r="C126" s="625"/>
      <c r="D126" s="355">
        <v>39259127</v>
      </c>
      <c r="E126" s="626">
        <f>SUM('1.sz.mell.'!C126)</f>
        <v>8400000</v>
      </c>
    </row>
    <row r="127" spans="1:5" ht="12" customHeight="1" thickBot="1">
      <c r="A127" s="5" t="s">
        <v>95</v>
      </c>
      <c r="B127" s="465" t="s">
        <v>394</v>
      </c>
      <c r="C127" s="625"/>
      <c r="D127" s="421">
        <v>170333</v>
      </c>
      <c r="E127" s="630">
        <f>SUM('1.sz.mell.'!C127)</f>
        <v>1874000</v>
      </c>
    </row>
    <row r="128" spans="1:5" ht="12" customHeight="1" thickBot="1">
      <c r="A128" s="12" t="s">
        <v>23</v>
      </c>
      <c r="B128" s="448" t="s">
        <v>438</v>
      </c>
      <c r="C128" s="435">
        <f>+C129+C130+C131+C132</f>
        <v>0</v>
      </c>
      <c r="D128" s="354">
        <f>+D129+D130+D131+D132</f>
        <v>0</v>
      </c>
      <c r="E128" s="620">
        <f>SUM('1.sz.mell.'!C128)</f>
        <v>0</v>
      </c>
    </row>
    <row r="129" spans="1:5" ht="12" customHeight="1">
      <c r="A129" s="7" t="s">
        <v>96</v>
      </c>
      <c r="B129" s="464" t="s">
        <v>395</v>
      </c>
      <c r="C129" s="625"/>
      <c r="D129" s="355"/>
      <c r="E129" s="624">
        <f>SUM('1.sz.mell.'!C129)</f>
        <v>0</v>
      </c>
    </row>
    <row r="130" spans="1:5" ht="12" customHeight="1">
      <c r="A130" s="7" t="s">
        <v>97</v>
      </c>
      <c r="B130" s="464" t="s">
        <v>396</v>
      </c>
      <c r="C130" s="625"/>
      <c r="D130" s="355"/>
      <c r="E130" s="626">
        <f>SUM('1.sz.mell.'!C130)</f>
        <v>0</v>
      </c>
    </row>
    <row r="131" spans="1:5" ht="12" customHeight="1">
      <c r="A131" s="7" t="s">
        <v>300</v>
      </c>
      <c r="B131" s="464" t="s">
        <v>397</v>
      </c>
      <c r="C131" s="625"/>
      <c r="D131" s="355"/>
      <c r="E131" s="626">
        <f>SUM('1.sz.mell.'!C131)</f>
        <v>0</v>
      </c>
    </row>
    <row r="132" spans="1:5" ht="12" customHeight="1" thickBot="1">
      <c r="A132" s="5" t="s">
        <v>301</v>
      </c>
      <c r="B132" s="465" t="s">
        <v>398</v>
      </c>
      <c r="C132" s="625"/>
      <c r="D132" s="355"/>
      <c r="E132" s="630">
        <f>SUM('1.sz.mell.'!C132)</f>
        <v>0</v>
      </c>
    </row>
    <row r="133" spans="1:5" ht="12" customHeight="1" thickBot="1">
      <c r="A133" s="12" t="s">
        <v>24</v>
      </c>
      <c r="B133" s="448" t="s">
        <v>399</v>
      </c>
      <c r="C133" s="632">
        <f>+C134+C135+C136+C137</f>
        <v>12223505</v>
      </c>
      <c r="D133" s="360">
        <f>+D134+D135+D136+D137</f>
        <v>22034095</v>
      </c>
      <c r="E133" s="620">
        <f>SUM('1.sz.mell.'!C133)</f>
        <v>27932034</v>
      </c>
    </row>
    <row r="134" spans="1:5" ht="12" customHeight="1">
      <c r="A134" s="7" t="s">
        <v>98</v>
      </c>
      <c r="B134" s="464" t="s">
        <v>400</v>
      </c>
      <c r="C134" s="625"/>
      <c r="D134" s="421"/>
      <c r="E134" s="624">
        <f>SUM('1.sz.mell.'!C134)</f>
        <v>0</v>
      </c>
    </row>
    <row r="135" spans="1:5" ht="12" customHeight="1">
      <c r="A135" s="7" t="s">
        <v>99</v>
      </c>
      <c r="B135" s="464" t="s">
        <v>409</v>
      </c>
      <c r="C135" s="625">
        <v>1368964</v>
      </c>
      <c r="D135" s="355">
        <v>2186356</v>
      </c>
      <c r="E135" s="626">
        <f>SUM('1.sz.mell.'!C135)</f>
        <v>2141974</v>
      </c>
    </row>
    <row r="136" spans="1:5" ht="12" customHeight="1">
      <c r="A136" s="7" t="s">
        <v>312</v>
      </c>
      <c r="B136" s="461" t="s">
        <v>638</v>
      </c>
      <c r="C136" s="625">
        <v>10854541</v>
      </c>
      <c r="D136" s="355">
        <v>19847739</v>
      </c>
      <c r="E136" s="626">
        <f>SUM('1.sz.mell.'!C136)</f>
        <v>25790060</v>
      </c>
    </row>
    <row r="137" spans="1:5" ht="12" customHeight="1" thickBot="1">
      <c r="A137" s="5" t="s">
        <v>313</v>
      </c>
      <c r="B137" s="465" t="s">
        <v>401</v>
      </c>
      <c r="C137" s="625"/>
      <c r="D137" s="355"/>
      <c r="E137" s="630">
        <f>SUM('1.sz.mell.'!C137)</f>
        <v>0</v>
      </c>
    </row>
    <row r="138" spans="1:5" ht="12" customHeight="1" thickBot="1">
      <c r="A138" s="12" t="s">
        <v>25</v>
      </c>
      <c r="B138" s="448" t="s">
        <v>402</v>
      </c>
      <c r="C138" s="633">
        <f>+C139+C140+C141+C142</f>
        <v>0</v>
      </c>
      <c r="D138" s="427">
        <f>+D139+D140+D141+D142</f>
        <v>0</v>
      </c>
      <c r="E138" s="620">
        <f>SUM('1.sz.mell.'!C138)</f>
        <v>0</v>
      </c>
    </row>
    <row r="139" spans="1:5" ht="12" customHeight="1">
      <c r="A139" s="7" t="s">
        <v>183</v>
      </c>
      <c r="B139" s="464" t="s">
        <v>403</v>
      </c>
      <c r="C139" s="625"/>
      <c r="D139" s="355"/>
      <c r="E139" s="624">
        <f>SUM('1.sz.mell.'!C139)</f>
        <v>0</v>
      </c>
    </row>
    <row r="140" spans="1:5" ht="12" customHeight="1">
      <c r="A140" s="7" t="s">
        <v>184</v>
      </c>
      <c r="B140" s="464" t="s">
        <v>404</v>
      </c>
      <c r="C140" s="625"/>
      <c r="D140" s="355"/>
      <c r="E140" s="626">
        <f>SUM('1.sz.mell.'!C140)</f>
        <v>0</v>
      </c>
    </row>
    <row r="141" spans="1:5" ht="12" customHeight="1">
      <c r="A141" s="7" t="s">
        <v>232</v>
      </c>
      <c r="B141" s="464" t="s">
        <v>405</v>
      </c>
      <c r="C141" s="625"/>
      <c r="D141" s="355"/>
      <c r="E141" s="626">
        <f>SUM('1.sz.mell.'!C141)</f>
        <v>0</v>
      </c>
    </row>
    <row r="142" spans="1:5" ht="12" customHeight="1" thickBot="1">
      <c r="A142" s="7" t="s">
        <v>315</v>
      </c>
      <c r="B142" s="464" t="s">
        <v>406</v>
      </c>
      <c r="C142" s="625"/>
      <c r="D142" s="355"/>
      <c r="E142" s="630">
        <f>SUM('1.sz.mell.'!C142)</f>
        <v>0</v>
      </c>
    </row>
    <row r="143" spans="1:5" ht="12" customHeight="1" thickBot="1">
      <c r="A143" s="12" t="s">
        <v>26</v>
      </c>
      <c r="B143" s="448" t="s">
        <v>407</v>
      </c>
      <c r="C143" s="619">
        <f>+C124+C128+C133+C138</f>
        <v>12223505</v>
      </c>
      <c r="D143" s="428">
        <f>+D124+D128+D133+D138</f>
        <v>61463555</v>
      </c>
      <c r="E143" s="620">
        <f>SUM('1.sz.mell.'!C143)</f>
        <v>38206034</v>
      </c>
    </row>
    <row r="144" spans="1:5" ht="12" customHeight="1" thickBot="1">
      <c r="A144" s="275" t="s">
        <v>27</v>
      </c>
      <c r="B144" s="449" t="s">
        <v>408</v>
      </c>
      <c r="C144" s="619">
        <f>+C123+C143</f>
        <v>240157562</v>
      </c>
      <c r="D144" s="428">
        <f>+D123+D143</f>
        <v>254261605</v>
      </c>
      <c r="E144" s="621">
        <f>SUM('1.sz.mell.'!C144)</f>
        <v>335925283</v>
      </c>
    </row>
    <row r="145" ht="12" customHeight="1">
      <c r="C145" s="342"/>
    </row>
    <row r="146" ht="12" customHeight="1">
      <c r="C146" s="342"/>
    </row>
    <row r="147" ht="12" customHeight="1">
      <c r="C147" s="342"/>
    </row>
    <row r="148" ht="12" customHeight="1">
      <c r="C148" s="342"/>
    </row>
    <row r="149" ht="12" customHeight="1">
      <c r="C149" s="342"/>
    </row>
    <row r="150" spans="3:6" ht="15" customHeight="1">
      <c r="C150" s="133"/>
      <c r="D150" s="133"/>
      <c r="E150" s="133"/>
      <c r="F150" s="133"/>
    </row>
    <row r="151" s="1" customFormat="1" ht="12.75" customHeight="1"/>
    <row r="152" ht="15.75">
      <c r="C152" s="342"/>
    </row>
    <row r="153" ht="15.75">
      <c r="C153" s="342"/>
    </row>
    <row r="154" ht="15.75">
      <c r="C154" s="342"/>
    </row>
    <row r="155" ht="16.5" customHeight="1">
      <c r="C155" s="342"/>
    </row>
    <row r="156" ht="15.75">
      <c r="C156" s="342"/>
    </row>
    <row r="157" ht="15.75">
      <c r="C157" s="342"/>
    </row>
    <row r="158" ht="15.75">
      <c r="C158" s="342"/>
    </row>
    <row r="159" ht="15.75">
      <c r="C159" s="342"/>
    </row>
    <row r="160" ht="15.75">
      <c r="C160" s="342"/>
    </row>
    <row r="161" ht="15.75">
      <c r="C161" s="342"/>
    </row>
    <row r="162" ht="15.75">
      <c r="C162" s="342"/>
    </row>
    <row r="163" ht="15.75">
      <c r="C163" s="342"/>
    </row>
    <row r="164" ht="15.75">
      <c r="C164" s="342"/>
    </row>
  </sheetData>
  <sheetProtection/>
  <mergeCells count="4">
    <mergeCell ref="A1:E1"/>
    <mergeCell ref="A86:E86"/>
    <mergeCell ref="A87:B87"/>
    <mergeCell ref="A2:B2"/>
  </mergeCells>
  <printOptions horizontalCentered="1"/>
  <pageMargins left="0.2362204724409449" right="0.2362204724409449" top="1.1041666666666667" bottom="0.7480314960629921" header="0.31496062992125984" footer="0.31496062992125984"/>
  <pageSetup fitToHeight="0" fitToWidth="1" horizontalDpi="600" verticalDpi="600" orientation="portrait" paperSize="8" r:id="rId1"/>
  <headerFooter alignWithMargins="0">
    <oddHeader xml:space="preserve">&amp;C&amp;"Times New Roman CE,Félkövér"&amp;12&amp;UTájékoztató kimutatások, mérlegek&amp;U
 3/2019. (II.18.)  Önkormányzat
2019. ÉVI KÖLTSÉGVETÉSÉNEK MÉRLEGE&amp;R&amp;"Times New Roman CE,Félkövér dőlt"&amp;11 1. számú tájékoztató tábla </oddHeader>
  </headerFooter>
  <rowBreaks count="1" manualBreakCount="1">
    <brk id="85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Layout" workbookViewId="0" topLeftCell="A1">
      <selection activeCell="E4" sqref="E4:H4"/>
    </sheetView>
  </sheetViews>
  <sheetFormatPr defaultColWidth="9.00390625" defaultRowHeight="12.75"/>
  <cols>
    <col min="1" max="1" width="6.875" style="190" customWidth="1"/>
    <col min="2" max="2" width="49.625" style="51" customWidth="1"/>
    <col min="3" max="8" width="12.875" style="51" customWidth="1"/>
    <col min="9" max="9" width="13.875" style="51" customWidth="1"/>
    <col min="10" max="16384" width="9.375" style="51" customWidth="1"/>
  </cols>
  <sheetData>
    <row r="1" spans="1:9" ht="27.75" customHeight="1">
      <c r="A1" s="829" t="s">
        <v>3</v>
      </c>
      <c r="B1" s="829"/>
      <c r="C1" s="829"/>
      <c r="D1" s="829"/>
      <c r="E1" s="829"/>
      <c r="F1" s="829"/>
      <c r="G1" s="829"/>
      <c r="H1" s="829"/>
      <c r="I1" s="829"/>
    </row>
    <row r="2" ht="20.25" customHeight="1" thickBot="1">
      <c r="I2" s="414" t="s">
        <v>60</v>
      </c>
    </row>
    <row r="3" spans="1:9" s="415" customFormat="1" ht="26.25" customHeight="1">
      <c r="A3" s="837" t="s">
        <v>69</v>
      </c>
      <c r="B3" s="832" t="s">
        <v>86</v>
      </c>
      <c r="C3" s="837" t="s">
        <v>87</v>
      </c>
      <c r="D3" s="837" t="s">
        <v>685</v>
      </c>
      <c r="E3" s="834" t="s">
        <v>68</v>
      </c>
      <c r="F3" s="835"/>
      <c r="G3" s="835"/>
      <c r="H3" s="836"/>
      <c r="I3" s="832" t="s">
        <v>51</v>
      </c>
    </row>
    <row r="4" spans="1:9" s="416" customFormat="1" ht="32.25" customHeight="1" thickBot="1">
      <c r="A4" s="838"/>
      <c r="B4" s="833"/>
      <c r="C4" s="833"/>
      <c r="D4" s="838"/>
      <c r="E4" s="254" t="s">
        <v>628</v>
      </c>
      <c r="F4" s="254" t="s">
        <v>629</v>
      </c>
      <c r="G4" s="254" t="s">
        <v>645</v>
      </c>
      <c r="H4" s="254" t="s">
        <v>686</v>
      </c>
      <c r="I4" s="833"/>
    </row>
    <row r="5" spans="1:9" s="417" customFormat="1" ht="12.75" customHeight="1" thickBot="1">
      <c r="A5" s="255">
        <v>1</v>
      </c>
      <c r="B5" s="256">
        <v>2</v>
      </c>
      <c r="C5" s="257">
        <v>3</v>
      </c>
      <c r="D5" s="256">
        <v>4</v>
      </c>
      <c r="E5" s="255">
        <v>5</v>
      </c>
      <c r="F5" s="257">
        <v>6</v>
      </c>
      <c r="G5" s="257">
        <v>7</v>
      </c>
      <c r="H5" s="258">
        <v>8</v>
      </c>
      <c r="I5" s="259" t="s">
        <v>88</v>
      </c>
    </row>
    <row r="6" spans="1:9" ht="24.75" customHeight="1" thickBot="1">
      <c r="A6" s="260" t="s">
        <v>18</v>
      </c>
      <c r="B6" s="261" t="s">
        <v>4</v>
      </c>
      <c r="C6" s="409"/>
      <c r="D6" s="66">
        <f>+D7+D8</f>
        <v>0</v>
      </c>
      <c r="E6" s="67">
        <f>+E7+E8</f>
        <v>0</v>
      </c>
      <c r="F6" s="68">
        <f>+F7+F8</f>
        <v>0</v>
      </c>
      <c r="G6" s="68">
        <f>+G7+G8</f>
        <v>0</v>
      </c>
      <c r="H6" s="69">
        <f>+H7+H8</f>
        <v>0</v>
      </c>
      <c r="I6" s="66">
        <f aca="true" t="shared" si="0" ref="I6:I17">SUM(D6:H6)</f>
        <v>0</v>
      </c>
    </row>
    <row r="7" spans="1:9" ht="19.5" customHeight="1">
      <c r="A7" s="262" t="s">
        <v>19</v>
      </c>
      <c r="B7" s="70" t="s">
        <v>70</v>
      </c>
      <c r="C7" s="410"/>
      <c r="D7" s="71"/>
      <c r="E7" s="72"/>
      <c r="F7" s="19"/>
      <c r="G7" s="19"/>
      <c r="H7" s="16"/>
      <c r="I7" s="263">
        <f t="shared" si="0"/>
        <v>0</v>
      </c>
    </row>
    <row r="8" spans="1:9" ht="19.5" customHeight="1" thickBot="1">
      <c r="A8" s="262" t="s">
        <v>20</v>
      </c>
      <c r="B8" s="70" t="s">
        <v>70</v>
      </c>
      <c r="C8" s="410"/>
      <c r="D8" s="71"/>
      <c r="E8" s="72"/>
      <c r="F8" s="19"/>
      <c r="G8" s="19"/>
      <c r="H8" s="16"/>
      <c r="I8" s="263">
        <f t="shared" si="0"/>
        <v>0</v>
      </c>
    </row>
    <row r="9" spans="1:9" ht="25.5" customHeight="1" thickBot="1">
      <c r="A9" s="260" t="s">
        <v>21</v>
      </c>
      <c r="B9" s="261" t="s">
        <v>5</v>
      </c>
      <c r="C9" s="411"/>
      <c r="D9" s="66">
        <f>+D10+D11</f>
        <v>1170000</v>
      </c>
      <c r="E9" s="66">
        <f>+E10+E11</f>
        <v>1874000</v>
      </c>
      <c r="F9" s="68">
        <f>+F10+F11</f>
        <v>0</v>
      </c>
      <c r="G9" s="68">
        <f>+G10+G11</f>
        <v>0</v>
      </c>
      <c r="H9" s="69">
        <f>+H10+H11</f>
        <v>0</v>
      </c>
      <c r="I9" s="66">
        <f t="shared" si="0"/>
        <v>3044000</v>
      </c>
    </row>
    <row r="10" spans="1:9" ht="19.5" customHeight="1">
      <c r="A10" s="262" t="s">
        <v>22</v>
      </c>
      <c r="B10" s="70" t="s">
        <v>523</v>
      </c>
      <c r="C10" s="410" t="s">
        <v>524</v>
      </c>
      <c r="D10" s="71">
        <v>1170000</v>
      </c>
      <c r="E10" s="72">
        <v>1874000</v>
      </c>
      <c r="F10" s="19"/>
      <c r="G10" s="19"/>
      <c r="H10" s="16"/>
      <c r="I10" s="263">
        <f t="shared" si="0"/>
        <v>3044000</v>
      </c>
    </row>
    <row r="11" spans="1:9" ht="19.5" customHeight="1" thickBot="1">
      <c r="A11" s="262" t="s">
        <v>23</v>
      </c>
      <c r="B11" s="70" t="s">
        <v>70</v>
      </c>
      <c r="C11" s="410"/>
      <c r="D11" s="71"/>
      <c r="E11" s="72"/>
      <c r="F11" s="19"/>
      <c r="G11" s="19"/>
      <c r="H11" s="16"/>
      <c r="I11" s="263">
        <f t="shared" si="0"/>
        <v>0</v>
      </c>
    </row>
    <row r="12" spans="1:9" ht="19.5" customHeight="1" thickBot="1">
      <c r="A12" s="260" t="s">
        <v>24</v>
      </c>
      <c r="B12" s="261" t="s">
        <v>209</v>
      </c>
      <c r="C12" s="411"/>
      <c r="D12" s="66">
        <f>+D13</f>
        <v>0</v>
      </c>
      <c r="E12" s="67">
        <f>+E13</f>
        <v>0</v>
      </c>
      <c r="F12" s="68">
        <f>+F13</f>
        <v>0</v>
      </c>
      <c r="G12" s="68">
        <f>+G13</f>
        <v>0</v>
      </c>
      <c r="H12" s="69">
        <f>+H13</f>
        <v>0</v>
      </c>
      <c r="I12" s="66">
        <f t="shared" si="0"/>
        <v>0</v>
      </c>
    </row>
    <row r="13" spans="1:9" ht="19.5" customHeight="1" thickBot="1">
      <c r="A13" s="262" t="s">
        <v>25</v>
      </c>
      <c r="B13" s="70" t="s">
        <v>70</v>
      </c>
      <c r="C13" s="410"/>
      <c r="D13" s="71"/>
      <c r="E13" s="72"/>
      <c r="F13" s="19"/>
      <c r="G13" s="19"/>
      <c r="H13" s="16"/>
      <c r="I13" s="263">
        <f t="shared" si="0"/>
        <v>0</v>
      </c>
    </row>
    <row r="14" spans="1:9" ht="19.5" customHeight="1" thickBot="1">
      <c r="A14" s="260" t="s">
        <v>26</v>
      </c>
      <c r="B14" s="261" t="s">
        <v>210</v>
      </c>
      <c r="C14" s="411"/>
      <c r="D14" s="66">
        <f>+D15</f>
        <v>0</v>
      </c>
      <c r="E14" s="67">
        <f>+E15</f>
        <v>0</v>
      </c>
      <c r="F14" s="68">
        <f>+F15</f>
        <v>0</v>
      </c>
      <c r="G14" s="68">
        <f>+G15</f>
        <v>0</v>
      </c>
      <c r="H14" s="69">
        <f>+H15</f>
        <v>0</v>
      </c>
      <c r="I14" s="66">
        <f t="shared" si="0"/>
        <v>0</v>
      </c>
    </row>
    <row r="15" spans="1:9" ht="19.5" customHeight="1" thickBot="1">
      <c r="A15" s="264" t="s">
        <v>27</v>
      </c>
      <c r="B15" s="73" t="s">
        <v>70</v>
      </c>
      <c r="C15" s="412"/>
      <c r="D15" s="74"/>
      <c r="E15" s="75"/>
      <c r="F15" s="20"/>
      <c r="G15" s="20"/>
      <c r="H15" s="18"/>
      <c r="I15" s="265">
        <f t="shared" si="0"/>
        <v>0</v>
      </c>
    </row>
    <row r="16" spans="1:9" ht="19.5" customHeight="1" thickBot="1">
      <c r="A16" s="260" t="s">
        <v>28</v>
      </c>
      <c r="B16" s="266" t="s">
        <v>211</v>
      </c>
      <c r="C16" s="411"/>
      <c r="D16" s="66">
        <f>+D17</f>
        <v>0</v>
      </c>
      <c r="E16" s="67">
        <f>+E17</f>
        <v>0</v>
      </c>
      <c r="F16" s="68">
        <f>+F17</f>
        <v>0</v>
      </c>
      <c r="G16" s="68">
        <f>+G17</f>
        <v>0</v>
      </c>
      <c r="H16" s="69">
        <f>+H17</f>
        <v>0</v>
      </c>
      <c r="I16" s="66">
        <f t="shared" si="0"/>
        <v>0</v>
      </c>
    </row>
    <row r="17" spans="1:9" ht="19.5" customHeight="1" thickBot="1">
      <c r="A17" s="267" t="s">
        <v>29</v>
      </c>
      <c r="B17" s="76" t="s">
        <v>70</v>
      </c>
      <c r="C17" s="413"/>
      <c r="D17" s="77"/>
      <c r="E17" s="78"/>
      <c r="F17" s="79"/>
      <c r="G17" s="79"/>
      <c r="H17" s="17"/>
      <c r="I17" s="268">
        <f t="shared" si="0"/>
        <v>0</v>
      </c>
    </row>
    <row r="18" spans="1:9" ht="19.5" customHeight="1" thickBot="1">
      <c r="A18" s="830" t="s">
        <v>149</v>
      </c>
      <c r="B18" s="831"/>
      <c r="C18" s="130"/>
      <c r="D18" s="66">
        <f aca="true" t="shared" si="1" ref="D18:I18">+D6+D9+D12+D14+D16</f>
        <v>1170000</v>
      </c>
      <c r="E18" s="67">
        <f t="shared" si="1"/>
        <v>1874000</v>
      </c>
      <c r="F18" s="68">
        <f t="shared" si="1"/>
        <v>0</v>
      </c>
      <c r="G18" s="68">
        <f t="shared" si="1"/>
        <v>0</v>
      </c>
      <c r="H18" s="69">
        <f t="shared" si="1"/>
        <v>0</v>
      </c>
      <c r="I18" s="66">
        <f t="shared" si="1"/>
        <v>3044000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D2" sqref="D2"/>
    </sheetView>
  </sheetViews>
  <sheetFormatPr defaultColWidth="9.00390625" defaultRowHeight="12.75"/>
  <cols>
    <col min="1" max="1" width="5.875" style="93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840" t="s">
        <v>6</v>
      </c>
      <c r="C1" s="840"/>
      <c r="D1" s="840"/>
    </row>
    <row r="2" spans="1:4" s="81" customFormat="1" ht="16.5" thickBot="1">
      <c r="A2" s="80"/>
      <c r="B2" s="332"/>
      <c r="D2" s="38" t="s">
        <v>640</v>
      </c>
    </row>
    <row r="3" spans="1:4" s="83" customFormat="1" ht="48" customHeight="1" thickBot="1">
      <c r="A3" s="82" t="s">
        <v>16</v>
      </c>
      <c r="B3" s="196" t="s">
        <v>17</v>
      </c>
      <c r="C3" s="196" t="s">
        <v>71</v>
      </c>
      <c r="D3" s="197" t="s">
        <v>72</v>
      </c>
    </row>
    <row r="4" spans="1:4" s="83" customFormat="1" ht="13.5" customHeight="1" thickBot="1">
      <c r="A4" s="30">
        <v>1</v>
      </c>
      <c r="B4" s="199">
        <v>2</v>
      </c>
      <c r="C4" s="199">
        <v>3</v>
      </c>
      <c r="D4" s="200">
        <v>4</v>
      </c>
    </row>
    <row r="5" spans="1:4" ht="18" customHeight="1">
      <c r="A5" s="138" t="s">
        <v>18</v>
      </c>
      <c r="B5" s="201" t="s">
        <v>169</v>
      </c>
      <c r="C5" s="136"/>
      <c r="D5" s="84"/>
    </row>
    <row r="6" spans="1:4" ht="18" customHeight="1">
      <c r="A6" s="85" t="s">
        <v>19</v>
      </c>
      <c r="B6" s="202" t="s">
        <v>170</v>
      </c>
      <c r="C6" s="137"/>
      <c r="D6" s="87"/>
    </row>
    <row r="7" spans="1:4" ht="18" customHeight="1">
      <c r="A7" s="85" t="s">
        <v>20</v>
      </c>
      <c r="B7" s="202" t="s">
        <v>122</v>
      </c>
      <c r="C7" s="137"/>
      <c r="D7" s="87"/>
    </row>
    <row r="8" spans="1:4" ht="18" customHeight="1">
      <c r="A8" s="85" t="s">
        <v>21</v>
      </c>
      <c r="B8" s="202" t="s">
        <v>123</v>
      </c>
      <c r="C8" s="137"/>
      <c r="D8" s="87"/>
    </row>
    <row r="9" spans="1:4" ht="18" customHeight="1">
      <c r="A9" s="85" t="s">
        <v>22</v>
      </c>
      <c r="B9" s="202" t="s">
        <v>162</v>
      </c>
      <c r="C9" s="137"/>
      <c r="D9" s="87"/>
    </row>
    <row r="10" spans="1:4" ht="18" customHeight="1">
      <c r="A10" s="85" t="s">
        <v>23</v>
      </c>
      <c r="B10" s="202" t="s">
        <v>163</v>
      </c>
      <c r="C10" s="137"/>
      <c r="D10" s="87"/>
    </row>
    <row r="11" spans="1:4" ht="18" customHeight="1">
      <c r="A11" s="85" t="s">
        <v>24</v>
      </c>
      <c r="B11" s="203" t="s">
        <v>164</v>
      </c>
      <c r="C11" s="137"/>
      <c r="D11" s="87"/>
    </row>
    <row r="12" spans="1:4" ht="18" customHeight="1">
      <c r="A12" s="85" t="s">
        <v>26</v>
      </c>
      <c r="B12" s="203" t="s">
        <v>165</v>
      </c>
      <c r="C12" s="137"/>
      <c r="D12" s="87"/>
    </row>
    <row r="13" spans="1:4" ht="18" customHeight="1">
      <c r="A13" s="85" t="s">
        <v>27</v>
      </c>
      <c r="B13" s="203" t="s">
        <v>166</v>
      </c>
      <c r="C13" s="137"/>
      <c r="D13" s="87"/>
    </row>
    <row r="14" spans="1:4" ht="18" customHeight="1">
      <c r="A14" s="85" t="s">
        <v>28</v>
      </c>
      <c r="B14" s="203" t="s">
        <v>167</v>
      </c>
      <c r="C14" s="137"/>
      <c r="D14" s="87"/>
    </row>
    <row r="15" spans="1:4" ht="22.5" customHeight="1">
      <c r="A15" s="85" t="s">
        <v>29</v>
      </c>
      <c r="B15" s="203" t="s">
        <v>168</v>
      </c>
      <c r="C15" s="137"/>
      <c r="D15" s="87"/>
    </row>
    <row r="16" spans="1:4" ht="18" customHeight="1">
      <c r="A16" s="85" t="s">
        <v>30</v>
      </c>
      <c r="B16" s="202" t="s">
        <v>124</v>
      </c>
      <c r="C16" s="137"/>
      <c r="D16" s="87"/>
    </row>
    <row r="17" spans="1:4" ht="18" customHeight="1">
      <c r="A17" s="85" t="s">
        <v>31</v>
      </c>
      <c r="B17" s="202" t="s">
        <v>8</v>
      </c>
      <c r="C17" s="137"/>
      <c r="D17" s="87"/>
    </row>
    <row r="18" spans="1:4" ht="18" customHeight="1">
      <c r="A18" s="85" t="s">
        <v>32</v>
      </c>
      <c r="B18" s="202" t="s">
        <v>7</v>
      </c>
      <c r="C18" s="137"/>
      <c r="D18" s="87"/>
    </row>
    <row r="19" spans="1:4" ht="18" customHeight="1">
      <c r="A19" s="85" t="s">
        <v>33</v>
      </c>
      <c r="B19" s="202" t="s">
        <v>125</v>
      </c>
      <c r="C19" s="137"/>
      <c r="D19" s="87"/>
    </row>
    <row r="20" spans="1:4" ht="18" customHeight="1">
      <c r="A20" s="85" t="s">
        <v>34</v>
      </c>
      <c r="B20" s="202" t="s">
        <v>126</v>
      </c>
      <c r="C20" s="137"/>
      <c r="D20" s="87"/>
    </row>
    <row r="21" spans="1:4" ht="18" customHeight="1">
      <c r="A21" s="85" t="s">
        <v>35</v>
      </c>
      <c r="B21" s="132"/>
      <c r="C21" s="86"/>
      <c r="D21" s="87"/>
    </row>
    <row r="22" spans="1:4" ht="18" customHeight="1">
      <c r="A22" s="85" t="s">
        <v>36</v>
      </c>
      <c r="B22" s="88"/>
      <c r="C22" s="86"/>
      <c r="D22" s="87"/>
    </row>
    <row r="23" spans="1:4" ht="18" customHeight="1">
      <c r="A23" s="85" t="s">
        <v>37</v>
      </c>
      <c r="B23" s="88"/>
      <c r="C23" s="86"/>
      <c r="D23" s="87"/>
    </row>
    <row r="24" spans="1:4" ht="18" customHeight="1">
      <c r="A24" s="85" t="s">
        <v>38</v>
      </c>
      <c r="B24" s="88"/>
      <c r="C24" s="86"/>
      <c r="D24" s="87"/>
    </row>
    <row r="25" spans="1:4" ht="18" customHeight="1">
      <c r="A25" s="85" t="s">
        <v>39</v>
      </c>
      <c r="B25" s="88"/>
      <c r="C25" s="86"/>
      <c r="D25" s="87"/>
    </row>
    <row r="26" spans="1:4" ht="18" customHeight="1">
      <c r="A26" s="85" t="s">
        <v>40</v>
      </c>
      <c r="B26" s="88"/>
      <c r="C26" s="86"/>
      <c r="D26" s="87"/>
    </row>
    <row r="27" spans="1:4" ht="18" customHeight="1">
      <c r="A27" s="85" t="s">
        <v>41</v>
      </c>
      <c r="B27" s="88"/>
      <c r="C27" s="86"/>
      <c r="D27" s="87"/>
    </row>
    <row r="28" spans="1:4" ht="18" customHeight="1">
      <c r="A28" s="85" t="s">
        <v>42</v>
      </c>
      <c r="B28" s="88"/>
      <c r="C28" s="86"/>
      <c r="D28" s="87"/>
    </row>
    <row r="29" spans="1:4" ht="18" customHeight="1" thickBot="1">
      <c r="A29" s="139" t="s">
        <v>43</v>
      </c>
      <c r="B29" s="89"/>
      <c r="C29" s="90"/>
      <c r="D29" s="91"/>
    </row>
    <row r="30" spans="1:4" ht="18" customHeight="1" thickBot="1">
      <c r="A30" s="31" t="s">
        <v>44</v>
      </c>
      <c r="B30" s="206" t="s">
        <v>53</v>
      </c>
      <c r="C30" s="207">
        <f>+C5+C6+C7+C8+C9+C16+C17+C18+C19+C20+C21+C22+C23+C24+C25+C26+C27+C28+C29</f>
        <v>0</v>
      </c>
      <c r="D30" s="208">
        <f>+D5+D6+D7+D8+D9+D16+D17+D18+D19+D20+D21+D22+D23+D24+D25+D26+D27+D28+D29</f>
        <v>0</v>
      </c>
    </row>
    <row r="31" spans="1:4" ht="8.25" customHeight="1">
      <c r="A31" s="92"/>
      <c r="B31" s="839"/>
      <c r="C31" s="839"/>
      <c r="D31" s="839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84"/>
  <sheetViews>
    <sheetView view="pageLayout" workbookViewId="0" topLeftCell="B1">
      <selection activeCell="N18" sqref="N18"/>
    </sheetView>
  </sheetViews>
  <sheetFormatPr defaultColWidth="9.00390625" defaultRowHeight="12.75"/>
  <cols>
    <col min="1" max="1" width="4.875" style="109" customWidth="1"/>
    <col min="2" max="2" width="31.125" style="124" customWidth="1"/>
    <col min="3" max="14" width="12.625" style="124" customWidth="1"/>
    <col min="15" max="15" width="12.625" style="109" customWidth="1"/>
    <col min="16" max="16384" width="9.375" style="124" customWidth="1"/>
  </cols>
  <sheetData>
    <row r="1" spans="1:15" ht="31.5" customHeight="1">
      <c r="A1" s="844" t="s">
        <v>687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</row>
    <row r="2" ht="16.5" thickBot="1">
      <c r="O2" s="4" t="s">
        <v>631</v>
      </c>
    </row>
    <row r="3" spans="1:15" s="109" customFormat="1" ht="25.5" customHeight="1" thickBot="1">
      <c r="A3" s="106" t="s">
        <v>16</v>
      </c>
      <c r="B3" s="107" t="s">
        <v>61</v>
      </c>
      <c r="C3" s="107" t="s">
        <v>73</v>
      </c>
      <c r="D3" s="107" t="s">
        <v>74</v>
      </c>
      <c r="E3" s="107" t="s">
        <v>75</v>
      </c>
      <c r="F3" s="107" t="s">
        <v>76</v>
      </c>
      <c r="G3" s="107" t="s">
        <v>77</v>
      </c>
      <c r="H3" s="107" t="s">
        <v>78</v>
      </c>
      <c r="I3" s="107" t="s">
        <v>79</v>
      </c>
      <c r="J3" s="107" t="s">
        <v>80</v>
      </c>
      <c r="K3" s="107" t="s">
        <v>81</v>
      </c>
      <c r="L3" s="107" t="s">
        <v>82</v>
      </c>
      <c r="M3" s="107" t="s">
        <v>83</v>
      </c>
      <c r="N3" s="107" t="s">
        <v>84</v>
      </c>
      <c r="O3" s="108" t="s">
        <v>53</v>
      </c>
    </row>
    <row r="4" spans="1:15" s="111" customFormat="1" ht="15" customHeight="1" thickBot="1">
      <c r="A4" s="110" t="s">
        <v>18</v>
      </c>
      <c r="B4" s="841" t="s">
        <v>55</v>
      </c>
      <c r="C4" s="842"/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842"/>
      <c r="O4" s="843"/>
    </row>
    <row r="5" spans="1:15" s="111" customFormat="1" ht="22.5">
      <c r="A5" s="112" t="s">
        <v>19</v>
      </c>
      <c r="B5" s="418" t="s">
        <v>413</v>
      </c>
      <c r="C5" s="113">
        <v>8073434</v>
      </c>
      <c r="D5" s="113">
        <v>8073434</v>
      </c>
      <c r="E5" s="113">
        <v>8073434</v>
      </c>
      <c r="F5" s="113">
        <v>8073434</v>
      </c>
      <c r="G5" s="113">
        <v>8073434</v>
      </c>
      <c r="H5" s="113">
        <v>8073434</v>
      </c>
      <c r="I5" s="113">
        <v>8073434</v>
      </c>
      <c r="J5" s="113">
        <v>8073434</v>
      </c>
      <c r="K5" s="113">
        <v>8073434</v>
      </c>
      <c r="L5" s="113">
        <v>8073434</v>
      </c>
      <c r="M5" s="113">
        <v>8073434</v>
      </c>
      <c r="N5" s="113">
        <v>8073432</v>
      </c>
      <c r="O5" s="114">
        <f aca="true" t="shared" si="0" ref="O5:O15">SUM(C5:N5)</f>
        <v>96881206</v>
      </c>
    </row>
    <row r="6" spans="1:15" s="118" customFormat="1" ht="22.5">
      <c r="A6" s="115" t="s">
        <v>20</v>
      </c>
      <c r="B6" s="271" t="s">
        <v>445</v>
      </c>
      <c r="C6" s="116">
        <v>6250551</v>
      </c>
      <c r="D6" s="116">
        <v>6250551</v>
      </c>
      <c r="E6" s="116">
        <v>6250551</v>
      </c>
      <c r="F6" s="116">
        <v>6250551</v>
      </c>
      <c r="G6" s="116">
        <v>6250551</v>
      </c>
      <c r="H6" s="116">
        <v>6250551</v>
      </c>
      <c r="I6" s="116">
        <v>6250551</v>
      </c>
      <c r="J6" s="116">
        <v>6250551</v>
      </c>
      <c r="K6" s="116">
        <v>6250551</v>
      </c>
      <c r="L6" s="116">
        <v>6250551</v>
      </c>
      <c r="M6" s="116">
        <v>6250551</v>
      </c>
      <c r="N6" s="116">
        <v>6250551</v>
      </c>
      <c r="O6" s="117">
        <f t="shared" si="0"/>
        <v>75006612</v>
      </c>
    </row>
    <row r="7" spans="1:15" s="118" customFormat="1" ht="22.5">
      <c r="A7" s="115" t="s">
        <v>21</v>
      </c>
      <c r="B7" s="270" t="s">
        <v>446</v>
      </c>
      <c r="C7" s="119"/>
      <c r="D7" s="119"/>
      <c r="E7" s="119"/>
      <c r="F7" s="119"/>
      <c r="G7" s="119">
        <v>23563445</v>
      </c>
      <c r="H7" s="119"/>
      <c r="I7" s="119"/>
      <c r="J7" s="119"/>
      <c r="K7" s="119">
        <v>6169659</v>
      </c>
      <c r="L7" s="119">
        <v>23563445</v>
      </c>
      <c r="M7" s="119"/>
      <c r="N7" s="119"/>
      <c r="O7" s="120">
        <f t="shared" si="0"/>
        <v>53296549</v>
      </c>
    </row>
    <row r="8" spans="1:15" s="118" customFormat="1" ht="13.5" customHeight="1">
      <c r="A8" s="115" t="s">
        <v>22</v>
      </c>
      <c r="B8" s="269" t="s">
        <v>176</v>
      </c>
      <c r="C8" s="116">
        <v>775000</v>
      </c>
      <c r="D8" s="116">
        <v>775000</v>
      </c>
      <c r="E8" s="116">
        <v>775000</v>
      </c>
      <c r="F8" s="116">
        <v>775000</v>
      </c>
      <c r="G8" s="116">
        <v>775000</v>
      </c>
      <c r="H8" s="116">
        <v>775000</v>
      </c>
      <c r="I8" s="116">
        <v>775000</v>
      </c>
      <c r="J8" s="116">
        <v>775000</v>
      </c>
      <c r="K8" s="116">
        <v>775000</v>
      </c>
      <c r="L8" s="116">
        <v>775000</v>
      </c>
      <c r="M8" s="116">
        <v>775000</v>
      </c>
      <c r="N8" s="116">
        <v>775000</v>
      </c>
      <c r="O8" s="117">
        <f t="shared" si="0"/>
        <v>9300000</v>
      </c>
    </row>
    <row r="9" spans="1:15" s="118" customFormat="1" ht="13.5" customHeight="1">
      <c r="A9" s="115" t="s">
        <v>23</v>
      </c>
      <c r="B9" s="269" t="s">
        <v>447</v>
      </c>
      <c r="C9" s="116">
        <v>934967</v>
      </c>
      <c r="D9" s="116">
        <v>934967</v>
      </c>
      <c r="E9" s="116">
        <v>934967</v>
      </c>
      <c r="F9" s="116">
        <v>934967</v>
      </c>
      <c r="G9" s="116">
        <v>934967</v>
      </c>
      <c r="H9" s="116">
        <v>934967</v>
      </c>
      <c r="I9" s="116">
        <v>934967</v>
      </c>
      <c r="J9" s="116">
        <v>934967</v>
      </c>
      <c r="K9" s="116">
        <v>934967</v>
      </c>
      <c r="L9" s="116">
        <v>934967</v>
      </c>
      <c r="M9" s="116">
        <v>934967</v>
      </c>
      <c r="N9" s="116">
        <v>934963</v>
      </c>
      <c r="O9" s="117">
        <f t="shared" si="0"/>
        <v>11219600</v>
      </c>
    </row>
    <row r="10" spans="1:15" s="118" customFormat="1" ht="13.5" customHeight="1">
      <c r="A10" s="115" t="s">
        <v>24</v>
      </c>
      <c r="B10" s="269" t="s">
        <v>9</v>
      </c>
      <c r="C10" s="116"/>
      <c r="D10" s="116"/>
      <c r="E10" s="116"/>
      <c r="F10" s="116">
        <v>5000000</v>
      </c>
      <c r="G10" s="116"/>
      <c r="H10" s="116"/>
      <c r="I10" s="116"/>
      <c r="J10" s="116"/>
      <c r="K10" s="116"/>
      <c r="L10" s="116"/>
      <c r="M10" s="116"/>
      <c r="N10" s="116"/>
      <c r="O10" s="117">
        <f t="shared" si="0"/>
        <v>5000000</v>
      </c>
    </row>
    <row r="11" spans="1:15" s="118" customFormat="1" ht="13.5" customHeight="1">
      <c r="A11" s="115" t="s">
        <v>25</v>
      </c>
      <c r="B11" s="269" t="s">
        <v>519</v>
      </c>
      <c r="C11" s="116"/>
      <c r="D11" s="116"/>
      <c r="E11" s="116"/>
      <c r="F11" s="86">
        <v>5661542</v>
      </c>
      <c r="G11" s="116"/>
      <c r="H11" s="116"/>
      <c r="I11" s="116"/>
      <c r="J11" s="116"/>
      <c r="K11" s="116"/>
      <c r="L11" s="116"/>
      <c r="M11" s="116"/>
      <c r="N11" s="116"/>
      <c r="O11" s="117">
        <f t="shared" si="0"/>
        <v>5661542</v>
      </c>
    </row>
    <row r="12" spans="1:15" s="118" customFormat="1" ht="13.5" customHeight="1">
      <c r="A12" s="115" t="s">
        <v>26</v>
      </c>
      <c r="B12" s="269" t="s">
        <v>520</v>
      </c>
      <c r="C12" s="116"/>
      <c r="D12" s="116"/>
      <c r="E12" s="116"/>
      <c r="F12" s="86">
        <v>45345714</v>
      </c>
      <c r="G12" s="116"/>
      <c r="H12" s="116"/>
      <c r="I12" s="116"/>
      <c r="J12" s="116"/>
      <c r="K12" s="116"/>
      <c r="L12" s="116"/>
      <c r="M12" s="116"/>
      <c r="N12" s="116"/>
      <c r="O12" s="117">
        <f t="shared" si="0"/>
        <v>45345714</v>
      </c>
    </row>
    <row r="13" spans="1:15" s="118" customFormat="1" ht="15.75">
      <c r="A13" s="115" t="s">
        <v>27</v>
      </c>
      <c r="B13" s="271" t="s">
        <v>693</v>
      </c>
      <c r="C13" s="116">
        <v>6000</v>
      </c>
      <c r="D13" s="116"/>
      <c r="E13" s="116"/>
      <c r="F13" s="116">
        <v>6000</v>
      </c>
      <c r="G13" s="116"/>
      <c r="H13" s="116"/>
      <c r="I13" s="116">
        <v>6000</v>
      </c>
      <c r="J13" s="116"/>
      <c r="K13" s="116"/>
      <c r="L13" s="116">
        <v>6000</v>
      </c>
      <c r="M13" s="116"/>
      <c r="N13" s="116"/>
      <c r="O13" s="117">
        <f t="shared" si="0"/>
        <v>24000</v>
      </c>
    </row>
    <row r="14" spans="1:15" s="118" customFormat="1" ht="13.5" customHeight="1" thickBot="1">
      <c r="A14" s="115" t="s">
        <v>28</v>
      </c>
      <c r="B14" s="269" t="s">
        <v>10</v>
      </c>
      <c r="C14" s="116">
        <v>2849172</v>
      </c>
      <c r="D14" s="116">
        <v>2849172</v>
      </c>
      <c r="E14" s="116">
        <v>2849172</v>
      </c>
      <c r="F14" s="116">
        <v>2849172</v>
      </c>
      <c r="G14" s="116">
        <v>2849172</v>
      </c>
      <c r="H14" s="116">
        <v>2849172</v>
      </c>
      <c r="I14" s="116">
        <v>2849172</v>
      </c>
      <c r="J14" s="116">
        <v>2849172</v>
      </c>
      <c r="K14" s="116">
        <v>2849172</v>
      </c>
      <c r="L14" s="116">
        <v>2849172</v>
      </c>
      <c r="M14" s="116">
        <v>2849172</v>
      </c>
      <c r="N14" s="116">
        <v>2849168</v>
      </c>
      <c r="O14" s="117">
        <f>SUM(C14:N14)</f>
        <v>34190060</v>
      </c>
    </row>
    <row r="15" spans="1:15" s="111" customFormat="1" ht="15.75" customHeight="1" thickBot="1">
      <c r="A15" s="115" t="s">
        <v>29</v>
      </c>
      <c r="B15" s="32" t="s">
        <v>111</v>
      </c>
      <c r="C15" s="121">
        <f aca="true" t="shared" si="1" ref="C15:M15">SUM(C5:C14)</f>
        <v>18889124</v>
      </c>
      <c r="D15" s="121">
        <f t="shared" si="1"/>
        <v>18883124</v>
      </c>
      <c r="E15" s="121">
        <f t="shared" si="1"/>
        <v>18883124</v>
      </c>
      <c r="F15" s="121">
        <f t="shared" si="1"/>
        <v>74896380</v>
      </c>
      <c r="G15" s="121">
        <f t="shared" si="1"/>
        <v>42446569</v>
      </c>
      <c r="H15" s="121">
        <f t="shared" si="1"/>
        <v>18883124</v>
      </c>
      <c r="I15" s="121">
        <f t="shared" si="1"/>
        <v>18889124</v>
      </c>
      <c r="J15" s="121">
        <f t="shared" si="1"/>
        <v>18883124</v>
      </c>
      <c r="K15" s="121">
        <f t="shared" si="1"/>
        <v>25052783</v>
      </c>
      <c r="L15" s="121">
        <f t="shared" si="1"/>
        <v>42452569</v>
      </c>
      <c r="M15" s="121">
        <f t="shared" si="1"/>
        <v>18883124</v>
      </c>
      <c r="N15" s="121">
        <f>SUM(N5:N14)</f>
        <v>18883114</v>
      </c>
      <c r="O15" s="122">
        <f t="shared" si="0"/>
        <v>335925283</v>
      </c>
    </row>
    <row r="16" spans="1:15" s="111" customFormat="1" ht="15" customHeight="1" thickBot="1">
      <c r="A16" s="115" t="s">
        <v>30</v>
      </c>
      <c r="B16" s="841" t="s">
        <v>57</v>
      </c>
      <c r="C16" s="842"/>
      <c r="D16" s="842"/>
      <c r="E16" s="842"/>
      <c r="F16" s="842"/>
      <c r="G16" s="842"/>
      <c r="H16" s="842"/>
      <c r="I16" s="842"/>
      <c r="J16" s="842"/>
      <c r="K16" s="842"/>
      <c r="L16" s="842"/>
      <c r="M16" s="842"/>
      <c r="N16" s="842"/>
      <c r="O16" s="843"/>
    </row>
    <row r="17" spans="1:15" s="118" customFormat="1" ht="13.5" customHeight="1">
      <c r="A17" s="115" t="s">
        <v>31</v>
      </c>
      <c r="B17" s="272" t="s">
        <v>62</v>
      </c>
      <c r="C17" s="119">
        <v>8298771</v>
      </c>
      <c r="D17" s="119">
        <v>8298771</v>
      </c>
      <c r="E17" s="119">
        <v>8298771</v>
      </c>
      <c r="F17" s="119">
        <v>8298771</v>
      </c>
      <c r="G17" s="119">
        <v>8298771</v>
      </c>
      <c r="H17" s="119">
        <v>8298771</v>
      </c>
      <c r="I17" s="119">
        <v>8298771</v>
      </c>
      <c r="J17" s="119">
        <v>8298771</v>
      </c>
      <c r="K17" s="119">
        <v>8298771</v>
      </c>
      <c r="L17" s="119">
        <v>8298771</v>
      </c>
      <c r="M17" s="119">
        <v>8298771</v>
      </c>
      <c r="N17" s="119">
        <v>8298775</v>
      </c>
      <c r="O17" s="120">
        <f aca="true" t="shared" si="2" ref="O17:O27">SUM(C17:N17)</f>
        <v>99585256</v>
      </c>
    </row>
    <row r="18" spans="1:15" s="118" customFormat="1" ht="27" customHeight="1">
      <c r="A18" s="115" t="s">
        <v>32</v>
      </c>
      <c r="B18" s="271" t="s">
        <v>185</v>
      </c>
      <c r="C18" s="116">
        <v>1140508</v>
      </c>
      <c r="D18" s="116">
        <v>1140508</v>
      </c>
      <c r="E18" s="116">
        <v>1140508</v>
      </c>
      <c r="F18" s="116">
        <v>1140508</v>
      </c>
      <c r="G18" s="116">
        <v>1140508</v>
      </c>
      <c r="H18" s="116">
        <v>1140508</v>
      </c>
      <c r="I18" s="116">
        <v>1140508</v>
      </c>
      <c r="J18" s="116">
        <v>1140508</v>
      </c>
      <c r="K18" s="116">
        <v>1140508</v>
      </c>
      <c r="L18" s="116">
        <v>1140508</v>
      </c>
      <c r="M18" s="116">
        <v>1140508</v>
      </c>
      <c r="N18" s="116">
        <v>1140508</v>
      </c>
      <c r="O18" s="117">
        <f t="shared" si="2"/>
        <v>13686096</v>
      </c>
    </row>
    <row r="19" spans="1:15" s="118" customFormat="1" ht="13.5" customHeight="1">
      <c r="A19" s="115" t="s">
        <v>33</v>
      </c>
      <c r="B19" s="269" t="s">
        <v>143</v>
      </c>
      <c r="C19" s="116">
        <v>4567655</v>
      </c>
      <c r="D19" s="116">
        <v>4567655</v>
      </c>
      <c r="E19" s="116">
        <v>4567655</v>
      </c>
      <c r="F19" s="116">
        <v>4567655</v>
      </c>
      <c r="G19" s="116">
        <v>4567655</v>
      </c>
      <c r="H19" s="116">
        <v>4567655</v>
      </c>
      <c r="I19" s="116">
        <v>4567655</v>
      </c>
      <c r="J19" s="116">
        <v>4567655</v>
      </c>
      <c r="K19" s="116">
        <v>4567655</v>
      </c>
      <c r="L19" s="116">
        <v>4567655</v>
      </c>
      <c r="M19" s="116">
        <v>4567655</v>
      </c>
      <c r="N19" s="116">
        <v>4567657</v>
      </c>
      <c r="O19" s="117">
        <f t="shared" si="2"/>
        <v>54811862</v>
      </c>
    </row>
    <row r="20" spans="1:15" s="118" customFormat="1" ht="13.5" customHeight="1">
      <c r="A20" s="115" t="s">
        <v>34</v>
      </c>
      <c r="B20" s="269" t="s">
        <v>489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>
        <v>1000000</v>
      </c>
      <c r="O20" s="117">
        <f t="shared" si="2"/>
        <v>1000000</v>
      </c>
    </row>
    <row r="21" spans="1:15" s="118" customFormat="1" ht="13.5" customHeight="1">
      <c r="A21" s="115" t="s">
        <v>35</v>
      </c>
      <c r="B21" s="269" t="s">
        <v>186</v>
      </c>
      <c r="C21" s="116">
        <v>1231833</v>
      </c>
      <c r="D21" s="116">
        <v>1231833</v>
      </c>
      <c r="E21" s="116">
        <v>1231833</v>
      </c>
      <c r="F21" s="116">
        <v>1231833</v>
      </c>
      <c r="G21" s="116">
        <v>1231833</v>
      </c>
      <c r="H21" s="116">
        <v>1231833</v>
      </c>
      <c r="I21" s="116">
        <v>1231833</v>
      </c>
      <c r="J21" s="116">
        <v>1231833</v>
      </c>
      <c r="K21" s="116">
        <v>1231833</v>
      </c>
      <c r="L21" s="116">
        <v>1231833</v>
      </c>
      <c r="M21" s="116">
        <v>1231833</v>
      </c>
      <c r="N21" s="116">
        <v>1231837</v>
      </c>
      <c r="O21" s="117">
        <f t="shared" si="2"/>
        <v>14782000</v>
      </c>
    </row>
    <row r="22" spans="1:15" s="118" customFormat="1" ht="13.5" customHeight="1">
      <c r="A22" s="115" t="s">
        <v>36</v>
      </c>
      <c r="B22" s="269" t="s">
        <v>11</v>
      </c>
      <c r="C22" s="116">
        <v>758155</v>
      </c>
      <c r="D22" s="116">
        <v>758155</v>
      </c>
      <c r="E22" s="116">
        <v>758155</v>
      </c>
      <c r="F22" s="116">
        <v>758155</v>
      </c>
      <c r="G22" s="116">
        <v>758155</v>
      </c>
      <c r="H22" s="116">
        <v>758155</v>
      </c>
      <c r="I22" s="116">
        <v>758155</v>
      </c>
      <c r="J22" s="116">
        <v>758155</v>
      </c>
      <c r="K22" s="116">
        <v>758155</v>
      </c>
      <c r="L22" s="116">
        <v>758155</v>
      </c>
      <c r="M22" s="116">
        <v>758155</v>
      </c>
      <c r="N22" s="116">
        <v>758155</v>
      </c>
      <c r="O22" s="117">
        <f t="shared" si="2"/>
        <v>9097860</v>
      </c>
    </row>
    <row r="23" spans="1:15" s="118" customFormat="1" ht="13.5" customHeight="1">
      <c r="A23" s="115" t="s">
        <v>37</v>
      </c>
      <c r="B23" s="269" t="s">
        <v>231</v>
      </c>
      <c r="C23" s="116"/>
      <c r="D23" s="116"/>
      <c r="E23" s="116"/>
      <c r="G23" s="116"/>
      <c r="H23" s="116"/>
      <c r="I23" s="116"/>
      <c r="J23" s="116"/>
      <c r="K23" s="116">
        <v>8201659</v>
      </c>
      <c r="L23" s="116"/>
      <c r="M23" s="116"/>
      <c r="N23" s="116"/>
      <c r="O23" s="117">
        <f t="shared" si="2"/>
        <v>8201659</v>
      </c>
    </row>
    <row r="24" spans="1:15" s="118" customFormat="1" ht="15.75">
      <c r="A24" s="115" t="s">
        <v>38</v>
      </c>
      <c r="B24" s="271" t="s">
        <v>189</v>
      </c>
      <c r="C24" s="116"/>
      <c r="D24" s="116"/>
      <c r="E24" s="116"/>
      <c r="F24" s="116">
        <v>49427626</v>
      </c>
      <c r="G24" s="116">
        <v>23563445</v>
      </c>
      <c r="H24" s="116"/>
      <c r="I24" s="116"/>
      <c r="J24" s="116"/>
      <c r="K24" s="116"/>
      <c r="L24" s="116">
        <v>23563445</v>
      </c>
      <c r="M24" s="116"/>
      <c r="N24" s="116"/>
      <c r="O24" s="117">
        <f t="shared" si="2"/>
        <v>96554516</v>
      </c>
    </row>
    <row r="25" spans="1:15" s="118" customFormat="1" ht="13.5" customHeight="1">
      <c r="A25" s="115" t="s">
        <v>39</v>
      </c>
      <c r="B25" s="269" t="s">
        <v>233</v>
      </c>
      <c r="C25" s="116">
        <v>170364</v>
      </c>
      <c r="D25" s="116">
        <v>170364</v>
      </c>
      <c r="E25" s="116">
        <v>170364</v>
      </c>
      <c r="F25" s="116">
        <v>170364</v>
      </c>
      <c r="G25" s="116">
        <v>170364</v>
      </c>
      <c r="H25" s="116">
        <v>170364</v>
      </c>
      <c r="I25" s="116">
        <v>170364</v>
      </c>
      <c r="J25" s="116">
        <v>170364</v>
      </c>
      <c r="K25" s="116">
        <v>170364</v>
      </c>
      <c r="L25" s="116">
        <v>170364</v>
      </c>
      <c r="M25" s="116">
        <v>170360</v>
      </c>
      <c r="N25" s="116"/>
      <c r="O25" s="117">
        <f t="shared" si="2"/>
        <v>1874000</v>
      </c>
    </row>
    <row r="26" spans="1:15" s="118" customFormat="1" ht="13.5" customHeight="1">
      <c r="A26" s="115" t="s">
        <v>40</v>
      </c>
      <c r="B26" s="269" t="s">
        <v>634</v>
      </c>
      <c r="C26" s="116">
        <v>2141974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>
        <f t="shared" si="2"/>
        <v>2141974</v>
      </c>
    </row>
    <row r="27" spans="1:15" s="118" customFormat="1" ht="13.5" customHeight="1" thickBot="1">
      <c r="A27" s="115" t="s">
        <v>41</v>
      </c>
      <c r="B27" s="269" t="s">
        <v>12</v>
      </c>
      <c r="C27" s="116">
        <v>2849172</v>
      </c>
      <c r="D27" s="116">
        <v>2849172</v>
      </c>
      <c r="E27" s="116">
        <v>2849172</v>
      </c>
      <c r="F27" s="116">
        <v>2849172</v>
      </c>
      <c r="G27" s="116">
        <v>2849172</v>
      </c>
      <c r="H27" s="116">
        <v>2849172</v>
      </c>
      <c r="I27" s="116">
        <v>2849172</v>
      </c>
      <c r="J27" s="116">
        <v>2849172</v>
      </c>
      <c r="K27" s="116">
        <v>2849172</v>
      </c>
      <c r="L27" s="116">
        <v>2849172</v>
      </c>
      <c r="M27" s="116">
        <v>2849172</v>
      </c>
      <c r="N27" s="116">
        <v>2849168</v>
      </c>
      <c r="O27" s="117">
        <f t="shared" si="2"/>
        <v>34190060</v>
      </c>
    </row>
    <row r="28" spans="1:15" s="111" customFormat="1" ht="15.75" customHeight="1" thickBot="1">
      <c r="A28" s="115" t="s">
        <v>42</v>
      </c>
      <c r="B28" s="32" t="s">
        <v>112</v>
      </c>
      <c r="C28" s="121">
        <f aca="true" t="shared" si="3" ref="C28:N28">SUM(C17:C27)</f>
        <v>21158432</v>
      </c>
      <c r="D28" s="121">
        <f t="shared" si="3"/>
        <v>19016458</v>
      </c>
      <c r="E28" s="121">
        <f t="shared" si="3"/>
        <v>19016458</v>
      </c>
      <c r="F28" s="121">
        <f t="shared" si="3"/>
        <v>68444084</v>
      </c>
      <c r="G28" s="121">
        <f t="shared" si="3"/>
        <v>42579903</v>
      </c>
      <c r="H28" s="121">
        <f t="shared" si="3"/>
        <v>19016458</v>
      </c>
      <c r="I28" s="121">
        <f t="shared" si="3"/>
        <v>19016458</v>
      </c>
      <c r="J28" s="121">
        <f t="shared" si="3"/>
        <v>19016458</v>
      </c>
      <c r="K28" s="121">
        <f t="shared" si="3"/>
        <v>27218117</v>
      </c>
      <c r="L28" s="121">
        <f t="shared" si="3"/>
        <v>42579903</v>
      </c>
      <c r="M28" s="121">
        <f t="shared" si="3"/>
        <v>19016454</v>
      </c>
      <c r="N28" s="121">
        <f t="shared" si="3"/>
        <v>19846100</v>
      </c>
      <c r="O28" s="122">
        <f>SUM(C28:N28)</f>
        <v>335925283</v>
      </c>
    </row>
    <row r="29" spans="1:15" ht="16.5" thickBot="1">
      <c r="A29" s="115" t="s">
        <v>43</v>
      </c>
      <c r="B29" s="273" t="s">
        <v>113</v>
      </c>
      <c r="C29" s="123">
        <f aca="true" t="shared" si="4" ref="C29:N29">C15-C28</f>
        <v>-2269308</v>
      </c>
      <c r="D29" s="123">
        <f t="shared" si="4"/>
        <v>-133334</v>
      </c>
      <c r="E29" s="123">
        <f t="shared" si="4"/>
        <v>-133334</v>
      </c>
      <c r="F29" s="123">
        <f t="shared" si="4"/>
        <v>6452296</v>
      </c>
      <c r="G29" s="123">
        <f t="shared" si="4"/>
        <v>-133334</v>
      </c>
      <c r="H29" s="123">
        <f t="shared" si="4"/>
        <v>-133334</v>
      </c>
      <c r="I29" s="123">
        <f t="shared" si="4"/>
        <v>-127334</v>
      </c>
      <c r="J29" s="123">
        <f t="shared" si="4"/>
        <v>-133334</v>
      </c>
      <c r="K29" s="123">
        <f t="shared" si="4"/>
        <v>-2165334</v>
      </c>
      <c r="L29" s="123">
        <f t="shared" si="4"/>
        <v>-127334</v>
      </c>
      <c r="M29" s="123">
        <f t="shared" si="4"/>
        <v>-133330</v>
      </c>
      <c r="N29" s="123">
        <f t="shared" si="4"/>
        <v>-962986</v>
      </c>
      <c r="O29" s="122">
        <f>SUM(C29:N29)</f>
        <v>0</v>
      </c>
    </row>
    <row r="30" ht="15.75">
      <c r="A30" s="125"/>
    </row>
    <row r="31" spans="2:15" ht="15.75">
      <c r="B31" s="126"/>
      <c r="C31" s="127"/>
      <c r="D31" s="127"/>
      <c r="O31" s="124"/>
    </row>
    <row r="32" ht="15.75">
      <c r="O32" s="124"/>
    </row>
    <row r="33" ht="15.75">
      <c r="O33" s="124"/>
    </row>
    <row r="34" ht="15.75">
      <c r="O34" s="124"/>
    </row>
    <row r="35" ht="15.75">
      <c r="O35" s="124"/>
    </row>
    <row r="36" ht="15.75">
      <c r="O36" s="124"/>
    </row>
    <row r="37" ht="15.75">
      <c r="O37" s="124"/>
    </row>
    <row r="38" ht="15.75">
      <c r="O38" s="124"/>
    </row>
    <row r="39" ht="15.75">
      <c r="O39" s="124"/>
    </row>
    <row r="40" ht="15.75">
      <c r="O40" s="124"/>
    </row>
    <row r="41" ht="15.75">
      <c r="O41" s="124"/>
    </row>
    <row r="42" ht="15.75">
      <c r="O42" s="124"/>
    </row>
    <row r="43" ht="15.75">
      <c r="O43" s="124"/>
    </row>
    <row r="44" ht="15.75">
      <c r="O44" s="124"/>
    </row>
    <row r="45" ht="15.75">
      <c r="O45" s="124"/>
    </row>
    <row r="46" ht="15.75">
      <c r="O46" s="124"/>
    </row>
    <row r="47" ht="15.75">
      <c r="O47" s="124"/>
    </row>
    <row r="48" ht="15.75">
      <c r="O48" s="124"/>
    </row>
    <row r="49" ht="15.75">
      <c r="O49" s="124"/>
    </row>
    <row r="50" ht="15.75">
      <c r="O50" s="124"/>
    </row>
    <row r="51" ht="15.75">
      <c r="O51" s="124"/>
    </row>
    <row r="52" ht="15.75">
      <c r="O52" s="124"/>
    </row>
    <row r="53" ht="15.75">
      <c r="O53" s="124"/>
    </row>
    <row r="54" ht="15.75">
      <c r="O54" s="124"/>
    </row>
    <row r="55" ht="15.75">
      <c r="O55" s="124"/>
    </row>
    <row r="56" ht="15.75">
      <c r="O56" s="124"/>
    </row>
    <row r="57" ht="15.75">
      <c r="O57" s="124"/>
    </row>
    <row r="58" ht="15.75">
      <c r="O58" s="124"/>
    </row>
    <row r="59" ht="15.75">
      <c r="O59" s="124"/>
    </row>
    <row r="60" ht="15.75">
      <c r="O60" s="124"/>
    </row>
    <row r="61" ht="15.75">
      <c r="O61" s="124"/>
    </row>
    <row r="62" ht="15.75">
      <c r="O62" s="124"/>
    </row>
    <row r="63" ht="15.75">
      <c r="O63" s="124"/>
    </row>
    <row r="64" ht="15.75">
      <c r="O64" s="124"/>
    </row>
    <row r="65" ht="15.75">
      <c r="O65" s="124"/>
    </row>
    <row r="66" ht="15.75">
      <c r="O66" s="124"/>
    </row>
    <row r="67" ht="15.75">
      <c r="O67" s="124"/>
    </row>
    <row r="68" ht="15.75">
      <c r="O68" s="124"/>
    </row>
    <row r="69" ht="15.75">
      <c r="O69" s="124"/>
    </row>
    <row r="70" ht="15.75">
      <c r="O70" s="124"/>
    </row>
    <row r="71" ht="15.75">
      <c r="O71" s="124"/>
    </row>
    <row r="72" ht="15.75">
      <c r="O72" s="124"/>
    </row>
    <row r="73" ht="15.75">
      <c r="O73" s="124"/>
    </row>
    <row r="74" ht="15.75">
      <c r="O74" s="124"/>
    </row>
    <row r="75" ht="15.75">
      <c r="O75" s="124"/>
    </row>
    <row r="76" ht="15.75">
      <c r="O76" s="124"/>
    </row>
    <row r="77" ht="15.75">
      <c r="O77" s="124"/>
    </row>
    <row r="78" ht="15.75">
      <c r="O78" s="124"/>
    </row>
    <row r="79" ht="15.75">
      <c r="O79" s="124"/>
    </row>
    <row r="80" ht="15.75">
      <c r="O80" s="124"/>
    </row>
    <row r="81" ht="15.75">
      <c r="O81" s="124"/>
    </row>
    <row r="82" ht="15.75">
      <c r="O82" s="124"/>
    </row>
    <row r="83" ht="15.75">
      <c r="O83" s="124"/>
    </row>
    <row r="84" ht="15.75">
      <c r="O84" s="124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fitToHeight="0" fitToWidth="1" horizontalDpi="600" verticalDpi="600" orientation="landscape" paperSize="9" scale="71" r:id="rId1"/>
  <headerFooter alignWithMargins="0">
    <oddHeader>&amp;R&amp;"Times New Roman CE,Félkövér dőlt"&amp;11 4. számú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0"/>
  <sheetViews>
    <sheetView view="pageLayout" workbookViewId="0" topLeftCell="A1">
      <selection activeCell="A24" sqref="A24"/>
    </sheetView>
  </sheetViews>
  <sheetFormatPr defaultColWidth="9.00390625" defaultRowHeight="12.75"/>
  <cols>
    <col min="1" max="1" width="88.625" style="41" customWidth="1"/>
    <col min="2" max="2" width="27.875" style="41" customWidth="1"/>
    <col min="3" max="3" width="10.125" style="41" bestFit="1" customWidth="1"/>
    <col min="4" max="16384" width="9.375" style="41" customWidth="1"/>
  </cols>
  <sheetData>
    <row r="1" spans="1:2" ht="47.25" customHeight="1">
      <c r="A1" s="846" t="s">
        <v>646</v>
      </c>
      <c r="B1" s="846"/>
    </row>
    <row r="2" spans="1:2" ht="22.5" customHeight="1" thickBot="1">
      <c r="A2" s="335"/>
      <c r="B2" s="336" t="s">
        <v>13</v>
      </c>
    </row>
    <row r="3" spans="1:2" s="42" customFormat="1" ht="24" customHeight="1" thickBot="1">
      <c r="A3" s="274" t="s">
        <v>52</v>
      </c>
      <c r="B3" s="334" t="s">
        <v>647</v>
      </c>
    </row>
    <row r="4" spans="1:2" s="43" customFormat="1" ht="13.5" thickBot="1">
      <c r="A4" s="188">
        <v>1</v>
      </c>
      <c r="B4" s="189">
        <v>2</v>
      </c>
    </row>
    <row r="5" spans="1:3" ht="12.75" customHeight="1">
      <c r="A5" s="128" t="s">
        <v>493</v>
      </c>
      <c r="B5" s="361">
        <v>3302630</v>
      </c>
      <c r="C5" s="754"/>
    </row>
    <row r="6" spans="1:3" ht="12.75">
      <c r="A6" s="128" t="s">
        <v>494</v>
      </c>
      <c r="B6" s="361">
        <v>2336000</v>
      </c>
      <c r="C6" s="754"/>
    </row>
    <row r="7" spans="1:3" ht="12.75">
      <c r="A7" s="128" t="s">
        <v>495</v>
      </c>
      <c r="B7" s="361">
        <v>198444</v>
      </c>
      <c r="C7" s="754"/>
    </row>
    <row r="8" spans="1:3" ht="12.75">
      <c r="A8" s="128" t="s">
        <v>496</v>
      </c>
      <c r="B8" s="361">
        <v>724130</v>
      </c>
      <c r="C8" s="754"/>
    </row>
    <row r="9" spans="1:3" ht="12.75">
      <c r="A9" s="128" t="s">
        <v>500</v>
      </c>
      <c r="B9" s="361">
        <v>6000000</v>
      </c>
      <c r="C9" s="754"/>
    </row>
    <row r="10" spans="1:3" ht="12.75">
      <c r="A10" s="674" t="s">
        <v>501</v>
      </c>
      <c r="B10" s="361">
        <v>5822476</v>
      </c>
      <c r="C10" s="754"/>
    </row>
    <row r="11" spans="1:3" ht="12.75">
      <c r="A11" s="128" t="s">
        <v>642</v>
      </c>
      <c r="B11" s="361">
        <v>1120500</v>
      </c>
      <c r="C11" s="754"/>
    </row>
    <row r="12" spans="1:3" ht="12.75">
      <c r="A12" s="128" t="s">
        <v>497</v>
      </c>
      <c r="B12" s="361">
        <v>14782000</v>
      </c>
      <c r="C12" s="754"/>
    </row>
    <row r="13" spans="1:3" ht="12.75">
      <c r="A13" s="128" t="s">
        <v>502</v>
      </c>
      <c r="B13" s="361">
        <v>1439360</v>
      </c>
      <c r="C13" s="754"/>
    </row>
    <row r="14" spans="1:3" ht="12.75">
      <c r="A14" s="128" t="s">
        <v>503</v>
      </c>
      <c r="B14" s="361">
        <v>9945000</v>
      </c>
      <c r="C14" s="754"/>
    </row>
    <row r="15" spans="1:3" ht="12.75">
      <c r="A15" s="128" t="s">
        <v>504</v>
      </c>
      <c r="B15" s="361">
        <v>3161000</v>
      </c>
      <c r="C15" s="754"/>
    </row>
    <row r="16" spans="1:3" ht="12.75">
      <c r="A16" s="128" t="s">
        <v>498</v>
      </c>
      <c r="B16" s="361">
        <v>2917830</v>
      </c>
      <c r="C16" s="754"/>
    </row>
    <row r="17" spans="1:3" ht="12.75">
      <c r="A17" s="128" t="s">
        <v>499</v>
      </c>
      <c r="B17" s="361">
        <v>1800000</v>
      </c>
      <c r="C17" s="754"/>
    </row>
    <row r="18" spans="1:3" ht="13.5" thickBot="1">
      <c r="A18" s="129"/>
      <c r="B18" s="361"/>
      <c r="C18" s="754"/>
    </row>
    <row r="19" spans="1:3" s="45" customFormat="1" ht="19.5" customHeight="1" thickBot="1">
      <c r="A19" s="29" t="s">
        <v>53</v>
      </c>
      <c r="B19" s="44">
        <f>SUM(B5:B18)</f>
        <v>53549370</v>
      </c>
      <c r="C19" s="755"/>
    </row>
    <row r="20" ht="12.75">
      <c r="C20" s="164"/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C9" sqref="C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823" t="s">
        <v>688</v>
      </c>
      <c r="B1" s="823"/>
      <c r="C1" s="823"/>
      <c r="D1" s="823"/>
    </row>
    <row r="2" spans="1:4" ht="17.25" customHeight="1">
      <c r="A2" s="333"/>
      <c r="B2" s="333"/>
      <c r="C2" s="333"/>
      <c r="D2" s="333"/>
    </row>
    <row r="3" spans="1:4" ht="13.5" thickBot="1">
      <c r="A3" s="209"/>
      <c r="B3" s="209"/>
      <c r="C3" s="847" t="s">
        <v>631</v>
      </c>
      <c r="D3" s="847"/>
    </row>
    <row r="4" spans="1:4" ht="42.75" customHeight="1" thickBot="1">
      <c r="A4" s="337" t="s">
        <v>69</v>
      </c>
      <c r="B4" s="338" t="s">
        <v>127</v>
      </c>
      <c r="C4" s="338" t="s">
        <v>128</v>
      </c>
      <c r="D4" s="339" t="s">
        <v>14</v>
      </c>
    </row>
    <row r="5" spans="1:4" ht="15.75" customHeight="1" thickBot="1">
      <c r="A5" s="210" t="s">
        <v>18</v>
      </c>
      <c r="B5" s="21" t="s">
        <v>521</v>
      </c>
      <c r="C5" s="21" t="s">
        <v>522</v>
      </c>
      <c r="D5" s="22">
        <v>600000</v>
      </c>
    </row>
    <row r="6" spans="1:4" ht="15.75" customHeight="1">
      <c r="A6" s="211" t="s">
        <v>19</v>
      </c>
      <c r="B6" s="23" t="s">
        <v>630</v>
      </c>
      <c r="C6" s="21" t="s">
        <v>522</v>
      </c>
      <c r="D6" s="24">
        <v>200000</v>
      </c>
    </row>
    <row r="7" spans="1:4" ht="15.75" customHeight="1">
      <c r="A7" s="211" t="s">
        <v>20</v>
      </c>
      <c r="B7" s="23"/>
      <c r="C7" s="23"/>
      <c r="D7" s="24"/>
    </row>
    <row r="8" spans="1:4" ht="15.75" customHeight="1">
      <c r="A8" s="211" t="s">
        <v>21</v>
      </c>
      <c r="B8" s="23"/>
      <c r="C8" s="23"/>
      <c r="D8" s="24"/>
    </row>
    <row r="9" spans="1:4" ht="15.75" customHeight="1">
      <c r="A9" s="211" t="s">
        <v>22</v>
      </c>
      <c r="B9" s="23"/>
      <c r="C9" s="23"/>
      <c r="D9" s="24"/>
    </row>
    <row r="10" spans="1:4" ht="15.75" customHeight="1">
      <c r="A10" s="211" t="s">
        <v>23</v>
      </c>
      <c r="B10" s="23"/>
      <c r="C10" s="23"/>
      <c r="D10" s="24"/>
    </row>
    <row r="11" spans="1:4" ht="15.75" customHeight="1">
      <c r="A11" s="211" t="s">
        <v>24</v>
      </c>
      <c r="B11" s="23"/>
      <c r="C11" s="23"/>
      <c r="D11" s="24"/>
    </row>
    <row r="12" spans="1:4" ht="15.75" customHeight="1">
      <c r="A12" s="211" t="s">
        <v>25</v>
      </c>
      <c r="B12" s="23"/>
      <c r="C12" s="23"/>
      <c r="D12" s="24"/>
    </row>
    <row r="13" spans="1:4" ht="15.75" customHeight="1">
      <c r="A13" s="211" t="s">
        <v>26</v>
      </c>
      <c r="B13" s="23"/>
      <c r="C13" s="23"/>
      <c r="D13" s="24"/>
    </row>
    <row r="14" spans="1:4" ht="15.75" customHeight="1">
      <c r="A14" s="211" t="s">
        <v>27</v>
      </c>
      <c r="B14" s="23"/>
      <c r="C14" s="23"/>
      <c r="D14" s="24"/>
    </row>
    <row r="15" spans="1:4" ht="15.75" customHeight="1">
      <c r="A15" s="211" t="s">
        <v>28</v>
      </c>
      <c r="B15" s="23"/>
      <c r="C15" s="23"/>
      <c r="D15" s="24"/>
    </row>
    <row r="16" spans="1:4" ht="15.75" customHeight="1">
      <c r="A16" s="211" t="s">
        <v>29</v>
      </c>
      <c r="B16" s="23"/>
      <c r="C16" s="23"/>
      <c r="D16" s="24"/>
    </row>
    <row r="17" spans="1:4" ht="15.75" customHeight="1">
      <c r="A17" s="211" t="s">
        <v>30</v>
      </c>
      <c r="B17" s="23"/>
      <c r="C17" s="23"/>
      <c r="D17" s="24"/>
    </row>
    <row r="18" spans="1:4" ht="15.75" customHeight="1">
      <c r="A18" s="211" t="s">
        <v>31</v>
      </c>
      <c r="B18" s="23"/>
      <c r="C18" s="23"/>
      <c r="D18" s="24"/>
    </row>
    <row r="19" spans="1:4" ht="15.75" customHeight="1">
      <c r="A19" s="211" t="s">
        <v>32</v>
      </c>
      <c r="B19" s="23"/>
      <c r="C19" s="23"/>
      <c r="D19" s="24"/>
    </row>
    <row r="20" spans="1:4" ht="15.75" customHeight="1">
      <c r="A20" s="211" t="s">
        <v>33</v>
      </c>
      <c r="B20" s="23"/>
      <c r="C20" s="23"/>
      <c r="D20" s="24"/>
    </row>
    <row r="21" spans="1:4" ht="15.75" customHeight="1">
      <c r="A21" s="211" t="s">
        <v>34</v>
      </c>
      <c r="B21" s="23"/>
      <c r="C21" s="23"/>
      <c r="D21" s="24"/>
    </row>
    <row r="22" spans="1:4" ht="15.75" customHeight="1">
      <c r="A22" s="211" t="s">
        <v>35</v>
      </c>
      <c r="B22" s="23"/>
      <c r="C22" s="23"/>
      <c r="D22" s="24"/>
    </row>
    <row r="23" spans="1:4" ht="15.75" customHeight="1">
      <c r="A23" s="211" t="s">
        <v>36</v>
      </c>
      <c r="B23" s="23"/>
      <c r="C23" s="23"/>
      <c r="D23" s="24"/>
    </row>
    <row r="24" spans="1:4" ht="15.75" customHeight="1">
      <c r="A24" s="211" t="s">
        <v>37</v>
      </c>
      <c r="B24" s="23"/>
      <c r="C24" s="23"/>
      <c r="D24" s="24"/>
    </row>
    <row r="25" spans="1:4" ht="15.75" customHeight="1">
      <c r="A25" s="211" t="s">
        <v>38</v>
      </c>
      <c r="B25" s="23"/>
      <c r="C25" s="23"/>
      <c r="D25" s="24"/>
    </row>
    <row r="26" spans="1:4" ht="15.75" customHeight="1">
      <c r="A26" s="211" t="s">
        <v>39</v>
      </c>
      <c r="B26" s="23"/>
      <c r="C26" s="23"/>
      <c r="D26" s="24"/>
    </row>
    <row r="27" spans="1:4" ht="15.75" customHeight="1">
      <c r="A27" s="211" t="s">
        <v>40</v>
      </c>
      <c r="B27" s="23"/>
      <c r="C27" s="23"/>
      <c r="D27" s="24"/>
    </row>
    <row r="28" spans="1:4" ht="15.75" customHeight="1">
      <c r="A28" s="211" t="s">
        <v>41</v>
      </c>
      <c r="B28" s="23"/>
      <c r="C28" s="23"/>
      <c r="D28" s="24"/>
    </row>
    <row r="29" spans="1:4" ht="15.75" customHeight="1">
      <c r="A29" s="211" t="s">
        <v>42</v>
      </c>
      <c r="B29" s="23"/>
      <c r="C29" s="23"/>
      <c r="D29" s="24"/>
    </row>
    <row r="30" spans="1:4" ht="15.75" customHeight="1">
      <c r="A30" s="211" t="s">
        <v>43</v>
      </c>
      <c r="B30" s="23"/>
      <c r="C30" s="23"/>
      <c r="D30" s="24"/>
    </row>
    <row r="31" spans="1:4" ht="15.75" customHeight="1">
      <c r="A31" s="211" t="s">
        <v>44</v>
      </c>
      <c r="B31" s="23"/>
      <c r="C31" s="23"/>
      <c r="D31" s="24"/>
    </row>
    <row r="32" spans="1:4" ht="15.75" customHeight="1">
      <c r="A32" s="211" t="s">
        <v>45</v>
      </c>
      <c r="B32" s="23"/>
      <c r="C32" s="23"/>
      <c r="D32" s="24"/>
    </row>
    <row r="33" spans="1:4" ht="15.75" customHeight="1">
      <c r="A33" s="211" t="s">
        <v>46</v>
      </c>
      <c r="B33" s="23"/>
      <c r="C33" s="23"/>
      <c r="D33" s="24"/>
    </row>
    <row r="34" spans="1:4" ht="15.75" customHeight="1">
      <c r="A34" s="211" t="s">
        <v>129</v>
      </c>
      <c r="B34" s="23"/>
      <c r="C34" s="23"/>
      <c r="D34" s="94"/>
    </row>
    <row r="35" spans="1:4" ht="15.75" customHeight="1">
      <c r="A35" s="211" t="s">
        <v>130</v>
      </c>
      <c r="B35" s="23"/>
      <c r="C35" s="23"/>
      <c r="D35" s="94"/>
    </row>
    <row r="36" spans="1:4" ht="15.75" customHeight="1">
      <c r="A36" s="211" t="s">
        <v>131</v>
      </c>
      <c r="B36" s="23"/>
      <c r="C36" s="23"/>
      <c r="D36" s="94"/>
    </row>
    <row r="37" spans="1:4" ht="15.75" customHeight="1" thickBot="1">
      <c r="A37" s="212" t="s">
        <v>132</v>
      </c>
      <c r="B37" s="25"/>
      <c r="C37" s="25"/>
      <c r="D37" s="95"/>
    </row>
    <row r="38" spans="1:4" ht="15.75" customHeight="1" thickBot="1">
      <c r="A38" s="848" t="s">
        <v>53</v>
      </c>
      <c r="B38" s="849"/>
      <c r="C38" s="213"/>
      <c r="D38" s="214">
        <v>800000</v>
      </c>
    </row>
    <row r="39" ht="12.75">
      <c r="A39" t="s">
        <v>204</v>
      </c>
    </row>
  </sheetData>
  <sheetProtection/>
  <mergeCells count="3">
    <mergeCell ref="C3:D3"/>
    <mergeCell ref="A38:B38"/>
    <mergeCell ref="A1:D1"/>
  </mergeCells>
  <conditionalFormatting sqref="D38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Layout" zoomScaleNormal="115" zoomScaleSheetLayoutView="100" workbookViewId="0" topLeftCell="A1">
      <selection activeCell="D4" sqref="D4"/>
    </sheetView>
  </sheetViews>
  <sheetFormatPr defaultColWidth="9.00390625" defaultRowHeight="12.75"/>
  <cols>
    <col min="1" max="1" width="6.875" style="51" customWidth="1"/>
    <col min="2" max="2" width="55.125" style="190" customWidth="1"/>
    <col min="3" max="3" width="16.375" style="51" customWidth="1"/>
    <col min="4" max="4" width="55.125" style="51" customWidth="1"/>
    <col min="5" max="5" width="16.375" style="51" customWidth="1"/>
    <col min="6" max="6" width="4.875" style="51" customWidth="1"/>
    <col min="7" max="16384" width="9.375" style="51" customWidth="1"/>
  </cols>
  <sheetData>
    <row r="1" spans="2:6" ht="39.75" customHeight="1">
      <c r="B1" s="288" t="s">
        <v>160</v>
      </c>
      <c r="C1" s="289"/>
      <c r="D1" s="289"/>
      <c r="E1" s="289"/>
      <c r="F1" s="765" t="s">
        <v>694</v>
      </c>
    </row>
    <row r="2" spans="5:6" ht="14.25" thickBot="1">
      <c r="E2" s="290" t="s">
        <v>640</v>
      </c>
      <c r="F2" s="765"/>
    </row>
    <row r="3" spans="1:6" ht="18" customHeight="1" thickBot="1">
      <c r="A3" s="763" t="s">
        <v>69</v>
      </c>
      <c r="B3" s="291" t="s">
        <v>55</v>
      </c>
      <c r="C3" s="292"/>
      <c r="D3" s="291" t="s">
        <v>57</v>
      </c>
      <c r="E3" s="293"/>
      <c r="F3" s="765"/>
    </row>
    <row r="4" spans="1:6" s="294" customFormat="1" ht="35.25" customHeight="1" thickBot="1">
      <c r="A4" s="764"/>
      <c r="B4" s="191" t="s">
        <v>61</v>
      </c>
      <c r="C4" s="192" t="s">
        <v>672</v>
      </c>
      <c r="D4" s="191" t="s">
        <v>61</v>
      </c>
      <c r="E4" s="47" t="s">
        <v>672</v>
      </c>
      <c r="F4" s="765"/>
    </row>
    <row r="5" spans="1:6" s="299" customFormat="1" ht="12" customHeight="1" thickBot="1">
      <c r="A5" s="295">
        <v>1</v>
      </c>
      <c r="B5" s="296">
        <v>2</v>
      </c>
      <c r="C5" s="297" t="s">
        <v>20</v>
      </c>
      <c r="D5" s="296" t="s">
        <v>21</v>
      </c>
      <c r="E5" s="298" t="s">
        <v>22</v>
      </c>
      <c r="F5" s="765"/>
    </row>
    <row r="6" spans="1:6" ht="12.75" customHeight="1">
      <c r="A6" s="300" t="s">
        <v>18</v>
      </c>
      <c r="B6" s="301" t="s">
        <v>413</v>
      </c>
      <c r="C6" s="277">
        <f>SUM('1.sz.mell.'!C5)</f>
        <v>96881206</v>
      </c>
      <c r="D6" s="301" t="s">
        <v>62</v>
      </c>
      <c r="E6" s="283">
        <f>SUM('1.sz.mell.'!C91)</f>
        <v>99585256</v>
      </c>
      <c r="F6" s="765"/>
    </row>
    <row r="7" spans="1:6" ht="12.75" customHeight="1">
      <c r="A7" s="302" t="s">
        <v>19</v>
      </c>
      <c r="B7" s="303" t="s">
        <v>414</v>
      </c>
      <c r="C7" s="278">
        <f>SUM('1.sz.mell.'!C12)</f>
        <v>75006612</v>
      </c>
      <c r="D7" s="303" t="s">
        <v>185</v>
      </c>
      <c r="E7" s="283">
        <f>SUM('1.sz.mell.'!C92)</f>
        <v>13686096</v>
      </c>
      <c r="F7" s="765"/>
    </row>
    <row r="8" spans="1:6" ht="12.75" customHeight="1">
      <c r="A8" s="302" t="s">
        <v>20</v>
      </c>
      <c r="B8" s="303" t="s">
        <v>440</v>
      </c>
      <c r="C8" s="278"/>
      <c r="D8" s="303" t="s">
        <v>235</v>
      </c>
      <c r="E8" s="283">
        <f>SUM('1.sz.mell.'!C93)</f>
        <v>54811862</v>
      </c>
      <c r="F8" s="765"/>
    </row>
    <row r="9" spans="1:6" ht="12.75" customHeight="1">
      <c r="A9" s="302" t="s">
        <v>21</v>
      </c>
      <c r="B9" s="303" t="s">
        <v>176</v>
      </c>
      <c r="C9" s="278">
        <v>6312088</v>
      </c>
      <c r="D9" s="303" t="s">
        <v>186</v>
      </c>
      <c r="E9" s="283">
        <f>SUM('1.sz.mell.'!C94)</f>
        <v>14782000</v>
      </c>
      <c r="F9" s="765"/>
    </row>
    <row r="10" spans="1:6" ht="12.75" customHeight="1">
      <c r="A10" s="302" t="s">
        <v>22</v>
      </c>
      <c r="B10" s="304" t="s">
        <v>415</v>
      </c>
      <c r="C10" s="278">
        <v>24000</v>
      </c>
      <c r="D10" s="303" t="s">
        <v>187</v>
      </c>
      <c r="E10" s="283">
        <f>SUM('1.sz.mell.'!C95)</f>
        <v>9097860</v>
      </c>
      <c r="F10" s="765"/>
    </row>
    <row r="11" spans="1:6" ht="12.75" customHeight="1">
      <c r="A11" s="302" t="s">
        <v>23</v>
      </c>
      <c r="B11" s="303" t="s">
        <v>416</v>
      </c>
      <c r="C11" s="279"/>
      <c r="D11" s="303" t="s">
        <v>50</v>
      </c>
      <c r="E11" s="284">
        <f>SUM('1.sz.mell.'!C121)</f>
        <v>1000000</v>
      </c>
      <c r="F11" s="765"/>
    </row>
    <row r="12" spans="1:6" ht="12.75" customHeight="1">
      <c r="A12" s="302" t="s">
        <v>24</v>
      </c>
      <c r="B12" s="303" t="s">
        <v>298</v>
      </c>
      <c r="C12" s="278">
        <v>11219600</v>
      </c>
      <c r="D12" s="40"/>
      <c r="E12" s="284"/>
      <c r="F12" s="765"/>
    </row>
    <row r="13" spans="1:6" ht="12.75" customHeight="1">
      <c r="A13" s="302" t="s">
        <v>25</v>
      </c>
      <c r="B13" s="617" t="s">
        <v>337</v>
      </c>
      <c r="C13" s="278">
        <f>SUM('1.sz.mell.'!C74)</f>
        <v>0</v>
      </c>
      <c r="D13" s="617"/>
      <c r="E13" s="284"/>
      <c r="F13" s="765"/>
    </row>
    <row r="14" spans="1:6" ht="12.75" customHeight="1">
      <c r="A14" s="302" t="s">
        <v>26</v>
      </c>
      <c r="B14" s="374"/>
      <c r="C14" s="279"/>
      <c r="D14" s="40"/>
      <c r="E14" s="284"/>
      <c r="F14" s="765"/>
    </row>
    <row r="15" spans="1:6" ht="12.75" customHeight="1">
      <c r="A15" s="302" t="s">
        <v>27</v>
      </c>
      <c r="B15" s="40"/>
      <c r="C15" s="278"/>
      <c r="D15" s="40"/>
      <c r="E15" s="284"/>
      <c r="F15" s="765"/>
    </row>
    <row r="16" spans="1:6" ht="12.75" customHeight="1">
      <c r="A16" s="302" t="s">
        <v>28</v>
      </c>
      <c r="B16" s="40"/>
      <c r="C16" s="278"/>
      <c r="D16" s="40"/>
      <c r="E16" s="284"/>
      <c r="F16" s="765"/>
    </row>
    <row r="17" spans="1:6" ht="12.75" customHeight="1" thickBot="1">
      <c r="A17" s="302" t="s">
        <v>29</v>
      </c>
      <c r="B17" s="53"/>
      <c r="C17" s="280"/>
      <c r="D17" s="40"/>
      <c r="E17" s="285"/>
      <c r="F17" s="765"/>
    </row>
    <row r="18" spans="1:6" ht="15.75" customHeight="1" thickBot="1">
      <c r="A18" s="305" t="s">
        <v>30</v>
      </c>
      <c r="B18" s="134" t="s">
        <v>441</v>
      </c>
      <c r="C18" s="281">
        <f>+C6+C7+C9+C10+C12+C13+C14+C15+C16+C17</f>
        <v>189443506</v>
      </c>
      <c r="D18" s="134" t="s">
        <v>424</v>
      </c>
      <c r="E18" s="286">
        <f>SUM(E6:E17)</f>
        <v>192963074</v>
      </c>
      <c r="F18" s="765"/>
    </row>
    <row r="19" spans="1:6" ht="12.75" customHeight="1">
      <c r="A19" s="306" t="s">
        <v>31</v>
      </c>
      <c r="B19" s="307" t="s">
        <v>419</v>
      </c>
      <c r="C19" s="419"/>
      <c r="D19" s="308" t="s">
        <v>423</v>
      </c>
      <c r="E19" s="287">
        <v>8400000</v>
      </c>
      <c r="F19" s="765"/>
    </row>
    <row r="20" spans="1:6" ht="12.75" customHeight="1">
      <c r="A20" s="309" t="s">
        <v>32</v>
      </c>
      <c r="B20" s="308" t="s">
        <v>229</v>
      </c>
      <c r="C20" s="86">
        <v>5661542</v>
      </c>
      <c r="D20" s="308" t="s">
        <v>158</v>
      </c>
      <c r="E20" s="87"/>
      <c r="F20" s="765"/>
    </row>
    <row r="21" spans="1:6" ht="12.75" customHeight="1">
      <c r="A21" s="309" t="s">
        <v>33</v>
      </c>
      <c r="B21" s="308" t="s">
        <v>230</v>
      </c>
      <c r="C21" s="86"/>
      <c r="D21" s="308" t="s">
        <v>159</v>
      </c>
      <c r="E21" s="87"/>
      <c r="F21" s="765"/>
    </row>
    <row r="22" spans="1:6" ht="12.75" customHeight="1">
      <c r="A22" s="309" t="s">
        <v>34</v>
      </c>
      <c r="B22" s="308" t="s">
        <v>234</v>
      </c>
      <c r="C22" s="86"/>
      <c r="D22" s="307" t="s">
        <v>236</v>
      </c>
      <c r="E22" s="87"/>
      <c r="F22" s="765"/>
    </row>
    <row r="23" spans="1:6" ht="12.75" customHeight="1">
      <c r="A23" s="309" t="s">
        <v>35</v>
      </c>
      <c r="B23" s="461" t="s">
        <v>637</v>
      </c>
      <c r="C23" s="86">
        <v>25790060</v>
      </c>
      <c r="D23" s="461" t="s">
        <v>638</v>
      </c>
      <c r="E23" s="86">
        <v>25790060</v>
      </c>
      <c r="F23" s="765"/>
    </row>
    <row r="24" spans="1:6" ht="12.75" customHeight="1">
      <c r="A24" s="309" t="s">
        <v>36</v>
      </c>
      <c r="B24" s="308" t="s">
        <v>420</v>
      </c>
      <c r="C24" s="310">
        <f>+C25+C26</f>
        <v>8400000</v>
      </c>
      <c r="D24" s="617" t="s">
        <v>337</v>
      </c>
      <c r="E24" s="284">
        <v>2141974</v>
      </c>
      <c r="F24" s="765"/>
    </row>
    <row r="25" spans="1:6" ht="12.75" customHeight="1">
      <c r="A25" s="306" t="s">
        <v>37</v>
      </c>
      <c r="B25" s="307" t="s">
        <v>417</v>
      </c>
      <c r="C25" s="282">
        <v>8400000</v>
      </c>
      <c r="D25" s="301" t="s">
        <v>194</v>
      </c>
      <c r="E25" s="287"/>
      <c r="F25" s="765"/>
    </row>
    <row r="26" spans="1:6" ht="12.75" customHeight="1" thickBot="1">
      <c r="A26" s="309" t="s">
        <v>38</v>
      </c>
      <c r="B26" s="308" t="s">
        <v>418</v>
      </c>
      <c r="C26" s="86"/>
      <c r="D26" s="40"/>
      <c r="E26" s="87"/>
      <c r="F26" s="765"/>
    </row>
    <row r="27" spans="1:6" ht="15.75" customHeight="1" thickBot="1">
      <c r="A27" s="305" t="s">
        <v>39</v>
      </c>
      <c r="B27" s="134" t="s">
        <v>421</v>
      </c>
      <c r="C27" s="739">
        <f>SUM(C20+C23+C24)</f>
        <v>39851602</v>
      </c>
      <c r="D27" s="134" t="s">
        <v>425</v>
      </c>
      <c r="E27" s="286">
        <f>SUM(E19:E26)</f>
        <v>36332034</v>
      </c>
      <c r="F27" s="765"/>
    </row>
    <row r="28" spans="1:6" ht="13.5" thickBot="1">
      <c r="A28" s="305" t="s">
        <v>40</v>
      </c>
      <c r="B28" s="311" t="s">
        <v>422</v>
      </c>
      <c r="C28" s="312">
        <f>+C18+C27</f>
        <v>229295108</v>
      </c>
      <c r="D28" s="311" t="s">
        <v>426</v>
      </c>
      <c r="E28" s="312">
        <f>+E18+E27</f>
        <v>229295108</v>
      </c>
      <c r="F28" s="765"/>
    </row>
    <row r="29" spans="1:6" ht="13.5" thickBot="1">
      <c r="A29" s="305" t="s">
        <v>41</v>
      </c>
      <c r="B29" s="311" t="s">
        <v>171</v>
      </c>
      <c r="C29" s="312"/>
      <c r="D29" s="311" t="s">
        <v>172</v>
      </c>
      <c r="E29" s="312" t="str">
        <f>IF(C18-E18&gt;0,C18-E18,"-")</f>
        <v>-</v>
      </c>
      <c r="F29" s="765"/>
    </row>
    <row r="30" spans="1:6" ht="13.5" thickBot="1">
      <c r="A30" s="305" t="s">
        <v>42</v>
      </c>
      <c r="B30" s="311" t="s">
        <v>237</v>
      </c>
      <c r="C30" s="312"/>
      <c r="D30" s="311" t="s">
        <v>238</v>
      </c>
      <c r="E30" s="312" t="str">
        <f>IF(C18+C19-E28&gt;0,C18+C19-E28,"-")</f>
        <v>-</v>
      </c>
      <c r="F30" s="765"/>
    </row>
    <row r="31" spans="2:4" ht="18.75">
      <c r="B31" s="766"/>
      <c r="C31" s="766"/>
      <c r="D31" s="766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B1">
      <selection activeCell="F1" sqref="F1:F33"/>
    </sheetView>
  </sheetViews>
  <sheetFormatPr defaultColWidth="9.00390625" defaultRowHeight="12.75"/>
  <cols>
    <col min="1" max="1" width="6.875" style="51" customWidth="1"/>
    <col min="2" max="2" width="55.125" style="190" customWidth="1"/>
    <col min="3" max="3" width="16.375" style="51" customWidth="1"/>
    <col min="4" max="4" width="55.125" style="51" customWidth="1"/>
    <col min="5" max="5" width="16.375" style="51" customWidth="1"/>
    <col min="6" max="6" width="4.875" style="51" customWidth="1"/>
    <col min="7" max="16384" width="9.375" style="51" customWidth="1"/>
  </cols>
  <sheetData>
    <row r="1" spans="2:6" ht="31.5">
      <c r="B1" s="288" t="s">
        <v>161</v>
      </c>
      <c r="C1" s="289"/>
      <c r="D1" s="289"/>
      <c r="E1" s="289"/>
      <c r="F1" s="765" t="s">
        <v>695</v>
      </c>
    </row>
    <row r="2" spans="5:6" ht="14.25" thickBot="1">
      <c r="E2" s="290" t="s">
        <v>640</v>
      </c>
      <c r="F2" s="765"/>
    </row>
    <row r="3" spans="1:6" ht="13.5" thickBot="1">
      <c r="A3" s="767" t="s">
        <v>69</v>
      </c>
      <c r="B3" s="291" t="s">
        <v>55</v>
      </c>
      <c r="C3" s="292"/>
      <c r="D3" s="291" t="s">
        <v>57</v>
      </c>
      <c r="E3" s="293"/>
      <c r="F3" s="765"/>
    </row>
    <row r="4" spans="1:6" s="294" customFormat="1" ht="24.75" thickBot="1">
      <c r="A4" s="768"/>
      <c r="B4" s="191" t="s">
        <v>61</v>
      </c>
      <c r="C4" s="192" t="s">
        <v>672</v>
      </c>
      <c r="D4" s="191" t="s">
        <v>61</v>
      </c>
      <c r="E4" s="192" t="s">
        <v>672</v>
      </c>
      <c r="F4" s="765"/>
    </row>
    <row r="5" spans="1:6" s="294" customFormat="1" ht="13.5" thickBot="1">
      <c r="A5" s="295">
        <v>1</v>
      </c>
      <c r="B5" s="296">
        <v>2</v>
      </c>
      <c r="C5" s="297">
        <v>3</v>
      </c>
      <c r="D5" s="296">
        <v>4</v>
      </c>
      <c r="E5" s="298">
        <v>5</v>
      </c>
      <c r="F5" s="765"/>
    </row>
    <row r="6" spans="1:6" ht="12.75" customHeight="1">
      <c r="A6" s="300" t="s">
        <v>18</v>
      </c>
      <c r="B6" s="301" t="s">
        <v>427</v>
      </c>
      <c r="C6" s="277">
        <v>53296549</v>
      </c>
      <c r="D6" s="301" t="s">
        <v>231</v>
      </c>
      <c r="E6" s="283">
        <v>8201659</v>
      </c>
      <c r="F6" s="765"/>
    </row>
    <row r="7" spans="1:6" ht="12.75">
      <c r="A7" s="302" t="s">
        <v>19</v>
      </c>
      <c r="B7" s="303" t="s">
        <v>428</v>
      </c>
      <c r="C7" s="278"/>
      <c r="D7" s="303" t="s">
        <v>432</v>
      </c>
      <c r="E7" s="284"/>
      <c r="F7" s="765"/>
    </row>
    <row r="8" spans="1:6" ht="12.75" customHeight="1">
      <c r="A8" s="302" t="s">
        <v>20</v>
      </c>
      <c r="B8" s="303" t="s">
        <v>9</v>
      </c>
      <c r="C8" s="278">
        <v>5000000</v>
      </c>
      <c r="D8" s="303" t="s">
        <v>189</v>
      </c>
      <c r="E8" s="284">
        <v>96554516</v>
      </c>
      <c r="F8" s="765"/>
    </row>
    <row r="9" spans="1:6" ht="12.75" customHeight="1">
      <c r="A9" s="302" t="s">
        <v>21</v>
      </c>
      <c r="B9" s="303" t="s">
        <v>429</v>
      </c>
      <c r="C9" s="278"/>
      <c r="D9" s="303" t="s">
        <v>433</v>
      </c>
      <c r="E9" s="284"/>
      <c r="F9" s="765"/>
    </row>
    <row r="10" spans="1:6" ht="12.75" customHeight="1">
      <c r="A10" s="302" t="s">
        <v>22</v>
      </c>
      <c r="B10" s="303" t="s">
        <v>430</v>
      </c>
      <c r="C10" s="278"/>
      <c r="D10" s="303" t="s">
        <v>625</v>
      </c>
      <c r="E10" s="284"/>
      <c r="F10" s="765"/>
    </row>
    <row r="11" spans="1:6" ht="12.75" customHeight="1">
      <c r="A11" s="302" t="s">
        <v>23</v>
      </c>
      <c r="B11" s="303" t="s">
        <v>689</v>
      </c>
      <c r="C11" s="279">
        <v>2987912</v>
      </c>
      <c r="D11" s="40"/>
      <c r="E11" s="284"/>
      <c r="F11" s="765"/>
    </row>
    <row r="12" spans="1:6" ht="12.75" customHeight="1">
      <c r="A12" s="302" t="s">
        <v>24</v>
      </c>
      <c r="B12" s="40"/>
      <c r="C12" s="278"/>
      <c r="D12" s="40"/>
      <c r="E12" s="284"/>
      <c r="F12" s="765"/>
    </row>
    <row r="13" spans="1:6" ht="12.75" customHeight="1">
      <c r="A13" s="302" t="s">
        <v>25</v>
      </c>
      <c r="B13" s="40"/>
      <c r="C13" s="278"/>
      <c r="D13" s="40"/>
      <c r="E13" s="284"/>
      <c r="F13" s="765"/>
    </row>
    <row r="14" spans="1:6" ht="12.75" customHeight="1">
      <c r="A14" s="302" t="s">
        <v>26</v>
      </c>
      <c r="B14" s="40"/>
      <c r="C14" s="279"/>
      <c r="D14" s="40"/>
      <c r="E14" s="284"/>
      <c r="F14" s="765"/>
    </row>
    <row r="15" spans="1:6" ht="12.75">
      <c r="A15" s="302" t="s">
        <v>27</v>
      </c>
      <c r="B15" s="40"/>
      <c r="C15" s="279"/>
      <c r="D15" s="40"/>
      <c r="E15" s="284"/>
      <c r="F15" s="765"/>
    </row>
    <row r="16" spans="1:6" ht="12.75" customHeight="1" thickBot="1">
      <c r="A16" s="350" t="s">
        <v>28</v>
      </c>
      <c r="B16" s="375"/>
      <c r="C16" s="352"/>
      <c r="D16" s="351" t="s">
        <v>50</v>
      </c>
      <c r="E16" s="326"/>
      <c r="F16" s="765"/>
    </row>
    <row r="17" spans="1:6" ht="15.75" customHeight="1" thickBot="1">
      <c r="A17" s="305" t="s">
        <v>29</v>
      </c>
      <c r="B17" s="134" t="s">
        <v>442</v>
      </c>
      <c r="C17" s="281">
        <f>+C6+C8+C9+C11+C12+C13+C14+C15+C16</f>
        <v>61284461</v>
      </c>
      <c r="D17" s="134" t="s">
        <v>443</v>
      </c>
      <c r="E17" s="286">
        <f>+E6+E8+E10+E11+E12+E13+E14+E15+E16</f>
        <v>104756175</v>
      </c>
      <c r="F17" s="765"/>
    </row>
    <row r="18" spans="1:6" ht="12.75" customHeight="1">
      <c r="A18" s="300" t="s">
        <v>30</v>
      </c>
      <c r="B18" s="314" t="s">
        <v>250</v>
      </c>
      <c r="C18" s="321">
        <f>+C19+C20+C21+C22+C23</f>
        <v>45345714</v>
      </c>
      <c r="D18" s="308" t="s">
        <v>193</v>
      </c>
      <c r="E18" s="84"/>
      <c r="F18" s="765"/>
    </row>
    <row r="19" spans="1:6" ht="12.75" customHeight="1">
      <c r="A19" s="302" t="s">
        <v>31</v>
      </c>
      <c r="B19" s="315" t="s">
        <v>239</v>
      </c>
      <c r="C19" s="86">
        <v>45345714</v>
      </c>
      <c r="D19" s="308" t="s">
        <v>195</v>
      </c>
      <c r="E19" s="87"/>
      <c r="F19" s="765"/>
    </row>
    <row r="20" spans="1:6" ht="12.75" customHeight="1">
      <c r="A20" s="300" t="s">
        <v>32</v>
      </c>
      <c r="B20" s="315" t="s">
        <v>240</v>
      </c>
      <c r="C20" s="86"/>
      <c r="D20" s="308" t="s">
        <v>158</v>
      </c>
      <c r="E20" s="87"/>
      <c r="F20" s="765"/>
    </row>
    <row r="21" spans="1:6" ht="12.75" customHeight="1">
      <c r="A21" s="302" t="s">
        <v>33</v>
      </c>
      <c r="B21" s="315" t="s">
        <v>241</v>
      </c>
      <c r="C21" s="86"/>
      <c r="D21" s="308" t="s">
        <v>159</v>
      </c>
      <c r="E21" s="87"/>
      <c r="F21" s="765"/>
    </row>
    <row r="22" spans="1:6" ht="12.75" customHeight="1">
      <c r="A22" s="300" t="s">
        <v>34</v>
      </c>
      <c r="B22" s="315" t="s">
        <v>242</v>
      </c>
      <c r="C22" s="86"/>
      <c r="D22" s="307" t="s">
        <v>236</v>
      </c>
      <c r="E22" s="87">
        <v>1874000</v>
      </c>
      <c r="F22" s="765"/>
    </row>
    <row r="23" spans="1:6" ht="12.75" customHeight="1">
      <c r="A23" s="302" t="s">
        <v>35</v>
      </c>
      <c r="B23" s="316" t="s">
        <v>243</v>
      </c>
      <c r="C23" s="86"/>
      <c r="D23" s="308" t="s">
        <v>196</v>
      </c>
      <c r="E23" s="87"/>
      <c r="F23" s="765"/>
    </row>
    <row r="24" spans="1:6" ht="12.75" customHeight="1">
      <c r="A24" s="300" t="s">
        <v>36</v>
      </c>
      <c r="B24" s="317" t="s">
        <v>244</v>
      </c>
      <c r="C24" s="310">
        <f>+C25+C26+C27+C28+C29</f>
        <v>0</v>
      </c>
      <c r="D24" s="318" t="s">
        <v>194</v>
      </c>
      <c r="E24" s="87"/>
      <c r="F24" s="765"/>
    </row>
    <row r="25" spans="1:6" ht="12.75" customHeight="1">
      <c r="A25" s="302" t="s">
        <v>37</v>
      </c>
      <c r="B25" s="316" t="s">
        <v>245</v>
      </c>
      <c r="C25" s="86"/>
      <c r="D25" s="318" t="s">
        <v>434</v>
      </c>
      <c r="E25" s="87"/>
      <c r="F25" s="765"/>
    </row>
    <row r="26" spans="1:6" ht="12.75" customHeight="1">
      <c r="A26" s="300" t="s">
        <v>38</v>
      </c>
      <c r="B26" s="316" t="s">
        <v>246</v>
      </c>
      <c r="C26" s="86"/>
      <c r="D26" s="313"/>
      <c r="E26" s="87"/>
      <c r="F26" s="765"/>
    </row>
    <row r="27" spans="1:6" ht="12.75" customHeight="1">
      <c r="A27" s="302" t="s">
        <v>39</v>
      </c>
      <c r="B27" s="315" t="s">
        <v>247</v>
      </c>
      <c r="C27" s="86"/>
      <c r="D27" s="131"/>
      <c r="E27" s="87"/>
      <c r="F27" s="765"/>
    </row>
    <row r="28" spans="1:6" ht="12.75" customHeight="1">
      <c r="A28" s="300" t="s">
        <v>40</v>
      </c>
      <c r="B28" s="319" t="s">
        <v>248</v>
      </c>
      <c r="C28" s="86"/>
      <c r="D28" s="40"/>
      <c r="E28" s="87"/>
      <c r="F28" s="765"/>
    </row>
    <row r="29" spans="1:6" ht="12.75" customHeight="1" thickBot="1">
      <c r="A29" s="302" t="s">
        <v>41</v>
      </c>
      <c r="B29" s="320" t="s">
        <v>249</v>
      </c>
      <c r="C29" s="86"/>
      <c r="D29" s="131"/>
      <c r="E29" s="87"/>
      <c r="F29" s="765"/>
    </row>
    <row r="30" spans="1:6" ht="21.75" customHeight="1" thickBot="1">
      <c r="A30" s="305" t="s">
        <v>42</v>
      </c>
      <c r="B30" s="134" t="s">
        <v>431</v>
      </c>
      <c r="C30" s="281">
        <f>+C18+C24</f>
        <v>45345714</v>
      </c>
      <c r="D30" s="134" t="s">
        <v>435</v>
      </c>
      <c r="E30" s="286">
        <f>SUM(E18:E29)</f>
        <v>1874000</v>
      </c>
      <c r="F30" s="765"/>
    </row>
    <row r="31" spans="1:6" ht="13.5" thickBot="1">
      <c r="A31" s="305" t="s">
        <v>43</v>
      </c>
      <c r="B31" s="311" t="s">
        <v>436</v>
      </c>
      <c r="C31" s="312">
        <f>+C17+C30</f>
        <v>106630175</v>
      </c>
      <c r="D31" s="311" t="s">
        <v>437</v>
      </c>
      <c r="E31" s="312">
        <f>+E17+E30</f>
        <v>106630175</v>
      </c>
      <c r="F31" s="765"/>
    </row>
    <row r="32" spans="1:6" ht="13.5" thickBot="1">
      <c r="A32" s="305" t="s">
        <v>44</v>
      </c>
      <c r="B32" s="311" t="s">
        <v>171</v>
      </c>
      <c r="C32" s="312">
        <f>IF(C17-E17&lt;0,E17-C17,"-")</f>
        <v>43471714</v>
      </c>
      <c r="D32" s="311" t="s">
        <v>172</v>
      </c>
      <c r="E32" s="312" t="str">
        <f>IF(C17-E17&gt;0,C17-E17,"-")</f>
        <v>-</v>
      </c>
      <c r="F32" s="765"/>
    </row>
    <row r="33" spans="1:6" ht="13.5" thickBot="1">
      <c r="A33" s="305" t="s">
        <v>45</v>
      </c>
      <c r="B33" s="311" t="s">
        <v>237</v>
      </c>
      <c r="C33" s="312" t="str">
        <f>IF(C17+C18-E31&lt;0,E31-(C17+C18),"-")</f>
        <v>-</v>
      </c>
      <c r="D33" s="311" t="s">
        <v>238</v>
      </c>
      <c r="E33" s="312" t="str">
        <f>IF(C17+C18-E31&gt;0,C17+C18-E31,"-")</f>
        <v>-</v>
      </c>
      <c r="F33" s="76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C6" sqref="C6"/>
    </sheetView>
  </sheetViews>
  <sheetFormatPr defaultColWidth="9.00390625" defaultRowHeight="12.75"/>
  <cols>
    <col min="1" max="1" width="5.625" style="141" customWidth="1"/>
    <col min="2" max="2" width="35.625" style="141" customWidth="1"/>
    <col min="3" max="6" width="14.00390625" style="141" customWidth="1"/>
    <col min="7" max="16384" width="9.375" style="141" customWidth="1"/>
  </cols>
  <sheetData>
    <row r="1" spans="1:6" ht="33" customHeight="1">
      <c r="A1" s="769" t="s">
        <v>517</v>
      </c>
      <c r="B1" s="769"/>
      <c r="C1" s="769"/>
      <c r="D1" s="769"/>
      <c r="E1" s="769"/>
      <c r="F1" s="769"/>
    </row>
    <row r="2" spans="1:7" ht="15.75" customHeight="1" thickBot="1">
      <c r="A2" s="142"/>
      <c r="B2" s="142"/>
      <c r="C2" s="770"/>
      <c r="D2" s="770"/>
      <c r="E2" s="777" t="s">
        <v>631</v>
      </c>
      <c r="F2" s="777"/>
      <c r="G2" s="149"/>
    </row>
    <row r="3" spans="1:6" ht="63" customHeight="1">
      <c r="A3" s="773" t="s">
        <v>16</v>
      </c>
      <c r="B3" s="775" t="s">
        <v>199</v>
      </c>
      <c r="C3" s="775" t="s">
        <v>255</v>
      </c>
      <c r="D3" s="775"/>
      <c r="E3" s="775"/>
      <c r="F3" s="771" t="s">
        <v>251</v>
      </c>
    </row>
    <row r="4" spans="1:6" ht="15.75" thickBot="1">
      <c r="A4" s="774"/>
      <c r="B4" s="776"/>
      <c r="C4" s="144" t="s">
        <v>628</v>
      </c>
      <c r="D4" s="144" t="s">
        <v>629</v>
      </c>
      <c r="E4" s="144" t="s">
        <v>645</v>
      </c>
      <c r="F4" s="772"/>
    </row>
    <row r="5" spans="1:6" ht="15.75" thickBot="1">
      <c r="A5" s="146">
        <v>1</v>
      </c>
      <c r="B5" s="147">
        <v>2</v>
      </c>
      <c r="C5" s="147">
        <v>3</v>
      </c>
      <c r="D5" s="147">
        <v>4</v>
      </c>
      <c r="E5" s="147">
        <v>5</v>
      </c>
      <c r="F5" s="148">
        <v>6</v>
      </c>
    </row>
    <row r="6" spans="1:6" ht="15">
      <c r="A6" s="145" t="s">
        <v>18</v>
      </c>
      <c r="B6" s="166" t="s">
        <v>632</v>
      </c>
      <c r="C6" s="167">
        <v>1874000</v>
      </c>
      <c r="D6" s="167"/>
      <c r="E6" s="167"/>
      <c r="F6" s="152">
        <f>SUM(C6:E6)</f>
        <v>1874000</v>
      </c>
    </row>
    <row r="7" spans="1:6" ht="15">
      <c r="A7" s="143" t="s">
        <v>19</v>
      </c>
      <c r="B7" s="168"/>
      <c r="C7" s="169"/>
      <c r="D7" s="169"/>
      <c r="E7" s="169"/>
      <c r="F7" s="153">
        <f>SUM(C7:E7)</f>
        <v>0</v>
      </c>
    </row>
    <row r="8" spans="1:6" ht="15">
      <c r="A8" s="143" t="s">
        <v>20</v>
      </c>
      <c r="B8" s="168"/>
      <c r="C8" s="169"/>
      <c r="D8" s="169"/>
      <c r="E8" s="169"/>
      <c r="F8" s="153">
        <f>SUM(C8:E8)</f>
        <v>0</v>
      </c>
    </row>
    <row r="9" spans="1:6" ht="15">
      <c r="A9" s="143" t="s">
        <v>21</v>
      </c>
      <c r="B9" s="168"/>
      <c r="C9" s="169"/>
      <c r="D9" s="169"/>
      <c r="E9" s="169"/>
      <c r="F9" s="153">
        <f>SUM(C9:E9)</f>
        <v>0</v>
      </c>
    </row>
    <row r="10" spans="1:6" ht="15.75" thickBot="1">
      <c r="A10" s="150" t="s">
        <v>22</v>
      </c>
      <c r="B10" s="170"/>
      <c r="C10" s="171"/>
      <c r="D10" s="171"/>
      <c r="E10" s="171"/>
      <c r="F10" s="153">
        <f>SUM(C10:E10)</f>
        <v>0</v>
      </c>
    </row>
    <row r="11" spans="1:6" s="399" customFormat="1" ht="15" thickBot="1">
      <c r="A11" s="396" t="s">
        <v>23</v>
      </c>
      <c r="B11" s="151" t="s">
        <v>200</v>
      </c>
      <c r="C11" s="397">
        <f>SUM(C6:C10)</f>
        <v>1874000</v>
      </c>
      <c r="D11" s="397">
        <f>SUM(D6:D10)</f>
        <v>0</v>
      </c>
      <c r="E11" s="397">
        <f>SUM(E6:E10)</f>
        <v>0</v>
      </c>
      <c r="F11" s="398">
        <f>SUM(F6:F10)</f>
        <v>1874000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 3/2019. (II.18.)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141" customWidth="1"/>
    <col min="2" max="2" width="68.625" style="141" customWidth="1"/>
    <col min="3" max="3" width="19.50390625" style="141" customWidth="1"/>
    <col min="4" max="16384" width="9.375" style="141" customWidth="1"/>
  </cols>
  <sheetData>
    <row r="1" spans="1:3" ht="33" customHeight="1">
      <c r="A1" s="769" t="s">
        <v>518</v>
      </c>
      <c r="B1" s="769"/>
      <c r="C1" s="769"/>
    </row>
    <row r="2" spans="1:4" ht="15.75" customHeight="1" thickBot="1">
      <c r="A2" s="142"/>
      <c r="B2" s="142"/>
      <c r="C2" s="154" t="s">
        <v>631</v>
      </c>
      <c r="D2" s="149"/>
    </row>
    <row r="3" spans="1:3" ht="26.25" customHeight="1" thickBot="1">
      <c r="A3" s="172" t="s">
        <v>16</v>
      </c>
      <c r="B3" s="173" t="s">
        <v>197</v>
      </c>
      <c r="C3" s="174" t="s">
        <v>672</v>
      </c>
    </row>
    <row r="4" spans="1:3" ht="15.75" thickBot="1">
      <c r="A4" s="175">
        <v>1</v>
      </c>
      <c r="B4" s="176">
        <v>2</v>
      </c>
      <c r="C4" s="177">
        <v>3</v>
      </c>
    </row>
    <row r="5" spans="1:3" ht="15">
      <c r="A5" s="178" t="s">
        <v>18</v>
      </c>
      <c r="B5" s="325" t="s">
        <v>56</v>
      </c>
      <c r="C5" s="322">
        <v>9100000</v>
      </c>
    </row>
    <row r="6" spans="1:2" ht="24.75">
      <c r="A6" s="179" t="s">
        <v>19</v>
      </c>
      <c r="B6" s="344" t="s">
        <v>252</v>
      </c>
    </row>
    <row r="7" spans="1:3" ht="15">
      <c r="A7" s="179" t="s">
        <v>20</v>
      </c>
      <c r="B7" s="345" t="s">
        <v>455</v>
      </c>
      <c r="C7" s="323"/>
    </row>
    <row r="8" spans="1:3" ht="24.75">
      <c r="A8" s="179" t="s">
        <v>21</v>
      </c>
      <c r="B8" s="345" t="s">
        <v>254</v>
      </c>
      <c r="C8" s="323">
        <v>5000000</v>
      </c>
    </row>
    <row r="9" spans="1:3" ht="15">
      <c r="A9" s="180" t="s">
        <v>22</v>
      </c>
      <c r="B9" s="345" t="s">
        <v>253</v>
      </c>
      <c r="C9" s="324">
        <v>200000</v>
      </c>
    </row>
    <row r="10" spans="1:3" ht="15.75" thickBot="1">
      <c r="A10" s="179" t="s">
        <v>23</v>
      </c>
      <c r="B10" s="346" t="s">
        <v>198</v>
      </c>
      <c r="C10" s="323"/>
    </row>
    <row r="11" spans="1:3" ht="15.75" thickBot="1">
      <c r="A11" s="778" t="s">
        <v>201</v>
      </c>
      <c r="B11" s="779"/>
      <c r="C11" s="181">
        <f>SUM(C5:C10)</f>
        <v>14300000</v>
      </c>
    </row>
    <row r="12" spans="1:3" ht="23.25" customHeight="1">
      <c r="A12" s="780" t="s">
        <v>228</v>
      </c>
      <c r="B12" s="780"/>
      <c r="C12" s="78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 3/2019. (II.18.) 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141" customWidth="1"/>
    <col min="2" max="2" width="66.875" style="141" customWidth="1"/>
    <col min="3" max="3" width="27.00390625" style="141" customWidth="1"/>
    <col min="4" max="16384" width="9.375" style="141" customWidth="1"/>
  </cols>
  <sheetData>
    <row r="1" spans="1:3" ht="33" customHeight="1">
      <c r="A1" s="769" t="s">
        <v>644</v>
      </c>
      <c r="B1" s="769"/>
      <c r="C1" s="769"/>
    </row>
    <row r="2" spans="1:4" ht="15.75" customHeight="1" thickBot="1">
      <c r="A2" s="142"/>
      <c r="B2" s="142"/>
      <c r="C2" s="154" t="s">
        <v>640</v>
      </c>
      <c r="D2" s="149"/>
    </row>
    <row r="3" spans="1:3" ht="26.25" customHeight="1" thickBot="1">
      <c r="A3" s="172" t="s">
        <v>16</v>
      </c>
      <c r="B3" s="173" t="s">
        <v>202</v>
      </c>
      <c r="C3" s="174" t="s">
        <v>227</v>
      </c>
    </row>
    <row r="4" spans="1:3" ht="15.75" thickBot="1">
      <c r="A4" s="175">
        <v>1</v>
      </c>
      <c r="B4" s="176">
        <v>2</v>
      </c>
      <c r="C4" s="177">
        <v>3</v>
      </c>
    </row>
    <row r="5" spans="1:3" ht="15">
      <c r="A5" s="178" t="s">
        <v>18</v>
      </c>
      <c r="B5" s="185" t="s">
        <v>460</v>
      </c>
      <c r="C5" s="182"/>
    </row>
    <row r="6" spans="1:3" ht="15">
      <c r="A6" s="179" t="s">
        <v>19</v>
      </c>
      <c r="B6" s="186"/>
      <c r="C6" s="183"/>
    </row>
    <row r="7" spans="1:3" ht="15.75" thickBot="1">
      <c r="A7" s="180" t="s">
        <v>20</v>
      </c>
      <c r="B7" s="187"/>
      <c r="C7" s="184"/>
    </row>
    <row r="8" spans="1:3" s="399" customFormat="1" ht="17.25" customHeight="1" thickBot="1">
      <c r="A8" s="400" t="s">
        <v>21</v>
      </c>
      <c r="B8" s="135" t="s">
        <v>203</v>
      </c>
      <c r="C8" s="181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 3/2019. (II.18.)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view="pageLayout" workbookViewId="0" topLeftCell="A1">
      <selection activeCell="D4" sqref="D4"/>
    </sheetView>
  </sheetViews>
  <sheetFormatPr defaultColWidth="9.00390625" defaultRowHeight="12.75"/>
  <cols>
    <col min="1" max="1" width="47.125" style="37" customWidth="1"/>
    <col min="2" max="2" width="15.625" style="36" customWidth="1"/>
    <col min="3" max="5" width="16.375" style="36" customWidth="1"/>
    <col min="6" max="6" width="18.00390625" style="36" customWidth="1"/>
    <col min="7" max="7" width="16.625" style="36" customWidth="1"/>
    <col min="8" max="8" width="18.875" style="51" customWidth="1"/>
    <col min="9" max="10" width="12.875" style="36" customWidth="1"/>
    <col min="11" max="11" width="13.875" style="36" customWidth="1"/>
    <col min="12" max="16384" width="9.375" style="36" customWidth="1"/>
  </cols>
  <sheetData>
    <row r="1" spans="1:8" ht="25.5" customHeight="1">
      <c r="A1" s="781" t="s">
        <v>0</v>
      </c>
      <c r="B1" s="781"/>
      <c r="C1" s="781"/>
      <c r="D1" s="781"/>
      <c r="E1" s="781"/>
      <c r="F1" s="781"/>
      <c r="G1" s="781"/>
      <c r="H1" s="781"/>
    </row>
    <row r="2" spans="1:8" ht="22.5" customHeight="1" thickBot="1">
      <c r="A2" s="190"/>
      <c r="B2" s="51"/>
      <c r="C2" s="51"/>
      <c r="D2" s="51"/>
      <c r="E2" s="51"/>
      <c r="F2" s="51"/>
      <c r="G2" s="51"/>
      <c r="H2" s="46" t="s">
        <v>640</v>
      </c>
    </row>
    <row r="3" spans="1:8" s="39" customFormat="1" ht="44.25" customHeight="1" thickBot="1">
      <c r="A3" s="191" t="s">
        <v>64</v>
      </c>
      <c r="B3" s="192" t="s">
        <v>65</v>
      </c>
      <c r="C3" s="192" t="s">
        <v>66</v>
      </c>
      <c r="D3" s="192" t="s">
        <v>135</v>
      </c>
      <c r="E3" s="192" t="s">
        <v>457</v>
      </c>
      <c r="F3" s="192" t="s">
        <v>676</v>
      </c>
      <c r="G3" s="192" t="s">
        <v>672</v>
      </c>
      <c r="H3" s="47" t="s">
        <v>677</v>
      </c>
    </row>
    <row r="4" spans="1:8" s="51" customFormat="1" ht="12" customHeight="1" thickBot="1">
      <c r="A4" s="48">
        <v>1</v>
      </c>
      <c r="B4" s="49">
        <v>2</v>
      </c>
      <c r="C4" s="49">
        <v>3</v>
      </c>
      <c r="D4" s="49"/>
      <c r="E4" s="49"/>
      <c r="F4" s="49">
        <v>4</v>
      </c>
      <c r="G4" s="49">
        <v>5</v>
      </c>
      <c r="H4" s="50" t="s">
        <v>85</v>
      </c>
    </row>
    <row r="5" spans="1:8" ht="18" customHeight="1">
      <c r="A5" s="401" t="s">
        <v>525</v>
      </c>
      <c r="B5" s="19">
        <v>6169659</v>
      </c>
      <c r="C5" s="403" t="s">
        <v>690</v>
      </c>
      <c r="D5" s="740"/>
      <c r="E5" s="19">
        <v>6169659</v>
      </c>
      <c r="F5" s="741"/>
      <c r="G5" s="19">
        <v>6169659</v>
      </c>
      <c r="H5" s="52">
        <f aca="true" t="shared" si="0" ref="H5:H23">B5-F5-G5</f>
        <v>0</v>
      </c>
    </row>
    <row r="6" spans="1:8" ht="18" customHeight="1">
      <c r="A6" s="401" t="s">
        <v>692</v>
      </c>
      <c r="B6" s="19">
        <v>1000000</v>
      </c>
      <c r="C6" s="403" t="s">
        <v>690</v>
      </c>
      <c r="D6" s="749">
        <v>1000000</v>
      </c>
      <c r="E6" s="750"/>
      <c r="F6" s="749"/>
      <c r="G6" s="749">
        <v>1000000</v>
      </c>
      <c r="H6" s="757">
        <f t="shared" si="0"/>
        <v>0</v>
      </c>
    </row>
    <row r="7" spans="1:8" ht="15.75" customHeight="1">
      <c r="A7" s="401" t="s">
        <v>691</v>
      </c>
      <c r="B7" s="19">
        <v>600000</v>
      </c>
      <c r="C7" s="403" t="s">
        <v>690</v>
      </c>
      <c r="D7" s="749">
        <v>600000</v>
      </c>
      <c r="E7" s="750"/>
      <c r="F7" s="749"/>
      <c r="G7" s="749">
        <v>600000</v>
      </c>
      <c r="H7" s="757">
        <f t="shared" si="0"/>
        <v>0</v>
      </c>
    </row>
    <row r="8" spans="1:8" ht="15.75" customHeight="1">
      <c r="A8" s="402"/>
      <c r="B8" s="19"/>
      <c r="C8" s="403"/>
      <c r="D8" s="403"/>
      <c r="E8" s="403"/>
      <c r="F8" s="19"/>
      <c r="G8" s="19"/>
      <c r="H8" s="52">
        <f t="shared" si="0"/>
        <v>0</v>
      </c>
    </row>
    <row r="9" spans="1:8" ht="15.75" customHeight="1">
      <c r="A9" s="401"/>
      <c r="B9" s="19"/>
      <c r="C9" s="403"/>
      <c r="D9" s="403"/>
      <c r="E9" s="403"/>
      <c r="F9" s="19"/>
      <c r="G9" s="19"/>
      <c r="H9" s="52">
        <f t="shared" si="0"/>
        <v>0</v>
      </c>
    </row>
    <row r="10" spans="1:8" ht="15.75" customHeight="1">
      <c r="A10" s="402"/>
      <c r="B10" s="19"/>
      <c r="C10" s="403"/>
      <c r="D10" s="403"/>
      <c r="E10" s="403"/>
      <c r="F10" s="19"/>
      <c r="G10" s="19"/>
      <c r="H10" s="52">
        <f t="shared" si="0"/>
        <v>0</v>
      </c>
    </row>
    <row r="11" spans="1:8" ht="15.75" customHeight="1">
      <c r="A11" s="401"/>
      <c r="B11" s="19"/>
      <c r="C11" s="403"/>
      <c r="D11" s="403"/>
      <c r="E11" s="403"/>
      <c r="F11" s="19"/>
      <c r="G11" s="19"/>
      <c r="H11" s="52">
        <f t="shared" si="0"/>
        <v>0</v>
      </c>
    </row>
    <row r="12" spans="1:8" ht="15.75" customHeight="1">
      <c r="A12" s="401"/>
      <c r="B12" s="19"/>
      <c r="C12" s="403"/>
      <c r="D12" s="403"/>
      <c r="E12" s="403"/>
      <c r="F12" s="19"/>
      <c r="G12" s="19"/>
      <c r="H12" s="52">
        <f t="shared" si="0"/>
        <v>0</v>
      </c>
    </row>
    <row r="13" spans="1:8" ht="15.75" customHeight="1">
      <c r="A13" s="401"/>
      <c r="B13" s="19"/>
      <c r="C13" s="403"/>
      <c r="D13" s="403"/>
      <c r="E13" s="403"/>
      <c r="F13" s="19"/>
      <c r="G13" s="19"/>
      <c r="H13" s="52">
        <f t="shared" si="0"/>
        <v>0</v>
      </c>
    </row>
    <row r="14" spans="1:8" ht="15.75" customHeight="1">
      <c r="A14" s="401"/>
      <c r="B14" s="19"/>
      <c r="C14" s="403"/>
      <c r="D14" s="403"/>
      <c r="E14" s="403"/>
      <c r="F14" s="19"/>
      <c r="G14" s="19"/>
      <c r="H14" s="52">
        <f t="shared" si="0"/>
        <v>0</v>
      </c>
    </row>
    <row r="15" spans="1:8" ht="15.75" customHeight="1">
      <c r="A15" s="401"/>
      <c r="B15" s="19"/>
      <c r="C15" s="403"/>
      <c r="D15" s="403"/>
      <c r="E15" s="403"/>
      <c r="F15" s="19"/>
      <c r="G15" s="19"/>
      <c r="H15" s="52">
        <f t="shared" si="0"/>
        <v>0</v>
      </c>
    </row>
    <row r="16" spans="1:8" ht="15.75" customHeight="1">
      <c r="A16" s="401"/>
      <c r="B16" s="19"/>
      <c r="C16" s="403"/>
      <c r="D16" s="403"/>
      <c r="E16" s="403"/>
      <c r="F16" s="19"/>
      <c r="G16" s="19"/>
      <c r="H16" s="52">
        <f t="shared" si="0"/>
        <v>0</v>
      </c>
    </row>
    <row r="17" spans="1:8" ht="15.75" customHeight="1">
      <c r="A17" s="401"/>
      <c r="B17" s="19"/>
      <c r="C17" s="403"/>
      <c r="D17" s="403"/>
      <c r="E17" s="403"/>
      <c r="F17" s="19"/>
      <c r="G17" s="19"/>
      <c r="H17" s="52">
        <f t="shared" si="0"/>
        <v>0</v>
      </c>
    </row>
    <row r="18" spans="1:8" ht="15.75" customHeight="1">
      <c r="A18" s="401"/>
      <c r="B18" s="19"/>
      <c r="C18" s="403"/>
      <c r="D18" s="403"/>
      <c r="E18" s="403"/>
      <c r="F18" s="19"/>
      <c r="G18" s="19"/>
      <c r="H18" s="52">
        <f t="shared" si="0"/>
        <v>0</v>
      </c>
    </row>
    <row r="19" spans="1:8" ht="15.75" customHeight="1">
      <c r="A19" s="401"/>
      <c r="B19" s="19"/>
      <c r="C19" s="403"/>
      <c r="D19" s="403"/>
      <c r="E19" s="403"/>
      <c r="F19" s="19"/>
      <c r="G19" s="19"/>
      <c r="H19" s="52">
        <f t="shared" si="0"/>
        <v>0</v>
      </c>
    </row>
    <row r="20" spans="1:8" ht="15.75" customHeight="1">
      <c r="A20" s="401"/>
      <c r="B20" s="19"/>
      <c r="C20" s="403"/>
      <c r="D20" s="403"/>
      <c r="E20" s="403"/>
      <c r="F20" s="19"/>
      <c r="G20" s="19"/>
      <c r="H20" s="52">
        <f t="shared" si="0"/>
        <v>0</v>
      </c>
    </row>
    <row r="21" spans="1:8" ht="15.75" customHeight="1">
      <c r="A21" s="401"/>
      <c r="B21" s="19"/>
      <c r="C21" s="403"/>
      <c r="D21" s="403"/>
      <c r="E21" s="403"/>
      <c r="F21" s="19"/>
      <c r="G21" s="19"/>
      <c r="H21" s="52">
        <f t="shared" si="0"/>
        <v>0</v>
      </c>
    </row>
    <row r="22" spans="1:8" ht="15.75" customHeight="1">
      <c r="A22" s="401"/>
      <c r="B22" s="19"/>
      <c r="C22" s="403"/>
      <c r="D22" s="403"/>
      <c r="E22" s="403"/>
      <c r="F22" s="19"/>
      <c r="G22" s="19"/>
      <c r="H22" s="52">
        <f t="shared" si="0"/>
        <v>0</v>
      </c>
    </row>
    <row r="23" spans="1:8" ht="15.75" customHeight="1" thickBot="1">
      <c r="A23" s="53"/>
      <c r="B23" s="20"/>
      <c r="C23" s="404"/>
      <c r="D23" s="404"/>
      <c r="E23" s="404"/>
      <c r="F23" s="20"/>
      <c r="G23" s="20"/>
      <c r="H23" s="54">
        <f t="shared" si="0"/>
        <v>0</v>
      </c>
    </row>
    <row r="24" spans="1:8" s="57" customFormat="1" ht="18" customHeight="1" thickBot="1">
      <c r="A24" s="193" t="s">
        <v>63</v>
      </c>
      <c r="B24" s="55">
        <f>SUM(B5:B23)</f>
        <v>7769659</v>
      </c>
      <c r="C24" s="55">
        <f>SUM(C5:C23)</f>
        <v>0</v>
      </c>
      <c r="D24" s="55"/>
      <c r="E24" s="55"/>
      <c r="F24" s="55">
        <f>SUM(F5:F23)</f>
        <v>0</v>
      </c>
      <c r="G24" s="55">
        <f>SUM(G5:G23)</f>
        <v>7769659</v>
      </c>
      <c r="H24" s="56">
        <f>SUM(H5:H23)</f>
        <v>0</v>
      </c>
    </row>
  </sheetData>
  <sheetProtection/>
  <mergeCells count="1">
    <mergeCell ref="A1:H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7" r:id="rId1"/>
  <headerFooter alignWithMargins="0">
    <oddHeader>&amp;R&amp;"Times New Roman CE,Félkövér dőlt"&amp;11 6. melléklet a  3/2019. (II.18.)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view="pageLayout" workbookViewId="0" topLeftCell="A1">
      <selection activeCell="D8" sqref="D8"/>
    </sheetView>
  </sheetViews>
  <sheetFormatPr defaultColWidth="9.00390625" defaultRowHeight="12.75"/>
  <cols>
    <col min="1" max="1" width="60.625" style="37" customWidth="1"/>
    <col min="2" max="2" width="15.625" style="36" customWidth="1"/>
    <col min="3" max="5" width="16.375" style="36" customWidth="1"/>
    <col min="6" max="6" width="18.00390625" style="36" customWidth="1"/>
    <col min="7" max="7" width="16.625" style="36" customWidth="1"/>
    <col min="8" max="8" width="18.875" style="36" customWidth="1"/>
    <col min="9" max="10" width="12.875" style="36" customWidth="1"/>
    <col min="11" max="11" width="13.875" style="36" customWidth="1"/>
    <col min="12" max="16384" width="9.375" style="36" customWidth="1"/>
  </cols>
  <sheetData>
    <row r="1" spans="1:8" ht="24.75" customHeight="1">
      <c r="A1" s="781" t="s">
        <v>1</v>
      </c>
      <c r="B1" s="781"/>
      <c r="C1" s="781"/>
      <c r="D1" s="781"/>
      <c r="E1" s="781"/>
      <c r="F1" s="781"/>
      <c r="G1" s="781"/>
      <c r="H1" s="781"/>
    </row>
    <row r="2" spans="1:8" ht="23.25" customHeight="1" thickBot="1">
      <c r="A2" s="190"/>
      <c r="B2" s="51"/>
      <c r="C2" s="51"/>
      <c r="D2" s="51"/>
      <c r="E2" s="51"/>
      <c r="F2" s="51"/>
      <c r="G2" s="51"/>
      <c r="H2" s="46" t="s">
        <v>640</v>
      </c>
    </row>
    <row r="3" spans="1:8" s="39" customFormat="1" ht="48.75" customHeight="1" thickBot="1">
      <c r="A3" s="191" t="s">
        <v>67</v>
      </c>
      <c r="B3" s="192" t="s">
        <v>65</v>
      </c>
      <c r="C3" s="192" t="s">
        <v>66</v>
      </c>
      <c r="D3" s="192" t="s">
        <v>135</v>
      </c>
      <c r="E3" s="192" t="s">
        <v>458</v>
      </c>
      <c r="F3" s="192" t="s">
        <v>676</v>
      </c>
      <c r="G3" s="192" t="s">
        <v>672</v>
      </c>
      <c r="H3" s="47" t="s">
        <v>678</v>
      </c>
    </row>
    <row r="4" spans="1:8" s="51" customFormat="1" ht="15" customHeight="1" thickBot="1">
      <c r="A4" s="48">
        <v>1</v>
      </c>
      <c r="B4" s="49">
        <v>2</v>
      </c>
      <c r="C4" s="49">
        <v>3</v>
      </c>
      <c r="D4" s="49"/>
      <c r="E4" s="49"/>
      <c r="F4" s="49">
        <v>4</v>
      </c>
      <c r="G4" s="49">
        <v>5</v>
      </c>
      <c r="H4" s="50">
        <v>6</v>
      </c>
    </row>
    <row r="5" spans="1:8" ht="15.75" customHeight="1">
      <c r="A5" t="s">
        <v>633</v>
      </c>
      <c r="B5" s="59">
        <v>99214511</v>
      </c>
      <c r="C5" s="405" t="s">
        <v>643</v>
      </c>
      <c r="D5" s="742">
        <v>4960733</v>
      </c>
      <c r="E5" s="59">
        <v>94253779</v>
      </c>
      <c r="F5" s="59">
        <v>2659995</v>
      </c>
      <c r="G5" s="59">
        <v>96554516</v>
      </c>
      <c r="H5" s="60">
        <f aca="true" t="shared" si="0" ref="H5:H23">B5-F5-G5</f>
        <v>0</v>
      </c>
    </row>
    <row r="6" spans="1:8" ht="15" customHeight="1">
      <c r="A6"/>
      <c r="B6" s="59"/>
      <c r="C6" s="405"/>
      <c r="D6" s="742"/>
      <c r="E6" s="59"/>
      <c r="F6" s="59"/>
      <c r="G6" s="59"/>
      <c r="H6" s="60">
        <f t="shared" si="0"/>
        <v>0</v>
      </c>
    </row>
    <row r="7" spans="1:8" ht="15.75" customHeight="1">
      <c r="A7" s="618"/>
      <c r="B7" s="59"/>
      <c r="C7" s="405"/>
      <c r="D7" s="405"/>
      <c r="E7" s="405"/>
      <c r="F7" s="59"/>
      <c r="G7" s="59"/>
      <c r="H7" s="60">
        <f t="shared" si="0"/>
        <v>0</v>
      </c>
    </row>
    <row r="8" spans="1:8" ht="15.75" customHeight="1">
      <c r="A8" s="618"/>
      <c r="B8" s="59"/>
      <c r="C8" s="405"/>
      <c r="D8" s="405"/>
      <c r="E8" s="405"/>
      <c r="F8" s="59"/>
      <c r="G8" s="59"/>
      <c r="H8" s="60">
        <f t="shared" si="0"/>
        <v>0</v>
      </c>
    </row>
    <row r="9" spans="1:8" ht="15.75" customHeight="1">
      <c r="A9" s="618"/>
      <c r="B9" s="59"/>
      <c r="C9" s="405"/>
      <c r="D9" s="405"/>
      <c r="E9" s="405"/>
      <c r="F9" s="59"/>
      <c r="G9" s="59"/>
      <c r="H9" s="60">
        <f t="shared" si="0"/>
        <v>0</v>
      </c>
    </row>
    <row r="10" spans="1:8" ht="15.75" customHeight="1">
      <c r="A10" s="58"/>
      <c r="B10" s="59"/>
      <c r="C10" s="405"/>
      <c r="D10" s="405"/>
      <c r="E10" s="405"/>
      <c r="F10" s="59"/>
      <c r="G10" s="59"/>
      <c r="H10" s="60">
        <f t="shared" si="0"/>
        <v>0</v>
      </c>
    </row>
    <row r="11" spans="1:8" ht="15.75" customHeight="1">
      <c r="A11" s="58"/>
      <c r="B11" s="59"/>
      <c r="C11" s="405"/>
      <c r="D11" s="405"/>
      <c r="E11" s="405"/>
      <c r="F11" s="59"/>
      <c r="G11" s="59"/>
      <c r="H11" s="60">
        <f t="shared" si="0"/>
        <v>0</v>
      </c>
    </row>
    <row r="12" spans="1:8" ht="15.75" customHeight="1">
      <c r="A12" s="58"/>
      <c r="B12" s="59"/>
      <c r="C12" s="405"/>
      <c r="D12" s="405"/>
      <c r="E12" s="405"/>
      <c r="F12" s="59"/>
      <c r="G12" s="59"/>
      <c r="H12" s="60">
        <f t="shared" si="0"/>
        <v>0</v>
      </c>
    </row>
    <row r="13" spans="1:8" ht="15.75" customHeight="1">
      <c r="A13" s="58"/>
      <c r="B13" s="59"/>
      <c r="C13" s="405"/>
      <c r="D13" s="405"/>
      <c r="E13" s="405"/>
      <c r="F13" s="59"/>
      <c r="G13" s="59"/>
      <c r="H13" s="60">
        <f t="shared" si="0"/>
        <v>0</v>
      </c>
    </row>
    <row r="14" spans="1:8" ht="15.75" customHeight="1">
      <c r="A14" s="58"/>
      <c r="B14" s="59"/>
      <c r="C14" s="405"/>
      <c r="D14" s="405"/>
      <c r="E14" s="405"/>
      <c r="F14" s="59"/>
      <c r="G14" s="59"/>
      <c r="H14" s="60">
        <f t="shared" si="0"/>
        <v>0</v>
      </c>
    </row>
    <row r="15" spans="1:8" ht="15.75" customHeight="1">
      <c r="A15" s="58"/>
      <c r="B15" s="59"/>
      <c r="C15" s="405"/>
      <c r="D15" s="405"/>
      <c r="E15" s="405"/>
      <c r="F15" s="59"/>
      <c r="G15" s="59"/>
      <c r="H15" s="60">
        <f t="shared" si="0"/>
        <v>0</v>
      </c>
    </row>
    <row r="16" spans="1:8" ht="15.75" customHeight="1">
      <c r="A16" s="58"/>
      <c r="B16" s="59"/>
      <c r="C16" s="405"/>
      <c r="D16" s="405"/>
      <c r="E16" s="405"/>
      <c r="F16" s="59"/>
      <c r="G16" s="59"/>
      <c r="H16" s="60">
        <f t="shared" si="0"/>
        <v>0</v>
      </c>
    </row>
    <row r="17" spans="1:8" ht="15.75" customHeight="1">
      <c r="A17" s="58"/>
      <c r="B17" s="59"/>
      <c r="C17" s="405"/>
      <c r="D17" s="405"/>
      <c r="E17" s="405"/>
      <c r="F17" s="59"/>
      <c r="G17" s="59"/>
      <c r="H17" s="60">
        <f t="shared" si="0"/>
        <v>0</v>
      </c>
    </row>
    <row r="18" spans="1:8" ht="15.75" customHeight="1">
      <c r="A18" s="58"/>
      <c r="B18" s="59"/>
      <c r="C18" s="405"/>
      <c r="D18" s="405"/>
      <c r="E18" s="405"/>
      <c r="F18" s="59"/>
      <c r="G18" s="59"/>
      <c r="H18" s="60">
        <f t="shared" si="0"/>
        <v>0</v>
      </c>
    </row>
    <row r="19" spans="1:8" ht="15.75" customHeight="1">
      <c r="A19" s="58"/>
      <c r="B19" s="59"/>
      <c r="C19" s="405"/>
      <c r="D19" s="405"/>
      <c r="E19" s="405"/>
      <c r="F19" s="59"/>
      <c r="G19" s="59"/>
      <c r="H19" s="60">
        <f t="shared" si="0"/>
        <v>0</v>
      </c>
    </row>
    <row r="20" spans="1:8" ht="15.75" customHeight="1">
      <c r="A20" s="58"/>
      <c r="B20" s="59"/>
      <c r="C20" s="405"/>
      <c r="D20" s="405"/>
      <c r="E20" s="405"/>
      <c r="F20" s="59"/>
      <c r="G20" s="59"/>
      <c r="H20" s="60">
        <f t="shared" si="0"/>
        <v>0</v>
      </c>
    </row>
    <row r="21" spans="1:8" ht="15.75" customHeight="1">
      <c r="A21" s="58"/>
      <c r="B21" s="59"/>
      <c r="C21" s="405"/>
      <c r="D21" s="405"/>
      <c r="E21" s="405"/>
      <c r="F21" s="59"/>
      <c r="G21" s="59"/>
      <c r="H21" s="60">
        <f t="shared" si="0"/>
        <v>0</v>
      </c>
    </row>
    <row r="22" spans="1:8" ht="15.75" customHeight="1">
      <c r="A22" s="58"/>
      <c r="B22" s="59"/>
      <c r="C22" s="405"/>
      <c r="D22" s="405"/>
      <c r="E22" s="405"/>
      <c r="F22" s="59"/>
      <c r="G22" s="59"/>
      <c r="H22" s="60">
        <f t="shared" si="0"/>
        <v>0</v>
      </c>
    </row>
    <row r="23" spans="1:8" ht="15.75" customHeight="1" thickBot="1">
      <c r="A23" s="61"/>
      <c r="B23" s="62"/>
      <c r="C23" s="406"/>
      <c r="D23" s="406"/>
      <c r="E23" s="406"/>
      <c r="F23" s="62"/>
      <c r="G23" s="62"/>
      <c r="H23" s="63">
        <f t="shared" si="0"/>
        <v>0</v>
      </c>
    </row>
    <row r="24" spans="1:8" s="57" customFormat="1" ht="18" customHeight="1" thickBot="1">
      <c r="A24" s="193" t="s">
        <v>63</v>
      </c>
      <c r="B24" s="194">
        <f aca="true" t="shared" si="1" ref="B24:H24">SUM(B5:B23)</f>
        <v>99214511</v>
      </c>
      <c r="C24" s="194">
        <f t="shared" si="1"/>
        <v>0</v>
      </c>
      <c r="D24" s="194">
        <f t="shared" si="1"/>
        <v>4960733</v>
      </c>
      <c r="E24" s="194">
        <f t="shared" si="1"/>
        <v>94253779</v>
      </c>
      <c r="F24" s="194">
        <f t="shared" si="1"/>
        <v>2659995</v>
      </c>
      <c r="G24" s="194">
        <f t="shared" si="1"/>
        <v>96554516</v>
      </c>
      <c r="H24" s="64">
        <f t="shared" si="1"/>
        <v>0</v>
      </c>
    </row>
  </sheetData>
  <sheetProtection/>
  <mergeCells count="1">
    <mergeCell ref="A1:H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0" r:id="rId1"/>
  <headerFooter alignWithMargins="0">
    <oddHeader xml:space="preserve">&amp;R&amp;"Times New Roman CE,Félkövér dőlt"&amp;12 &amp;11 7. melléklet a  3/2019. (II.18.) 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B37" sqref="B37:D37"/>
    </sheetView>
  </sheetViews>
  <sheetFormatPr defaultColWidth="9.00390625" defaultRowHeight="12.75"/>
  <cols>
    <col min="1" max="1" width="38.625" style="41" customWidth="1"/>
    <col min="2" max="5" width="13.875" style="41" customWidth="1"/>
    <col min="6" max="16384" width="9.375" style="41" customWidth="1"/>
  </cols>
  <sheetData>
    <row r="1" spans="1:5" ht="12.75">
      <c r="A1" s="215"/>
      <c r="B1" s="215"/>
      <c r="C1" s="215"/>
      <c r="D1" s="215"/>
      <c r="E1" s="215"/>
    </row>
    <row r="2" spans="1:5" ht="15.75">
      <c r="A2" s="216" t="s">
        <v>141</v>
      </c>
      <c r="B2" s="803"/>
      <c r="C2" s="803"/>
      <c r="D2" s="803"/>
      <c r="E2" s="803"/>
    </row>
    <row r="3" spans="1:5" ht="14.25" thickBot="1">
      <c r="A3" s="215"/>
      <c r="B3" s="215"/>
      <c r="C3" s="215"/>
      <c r="D3" s="804" t="s">
        <v>641</v>
      </c>
      <c r="E3" s="804"/>
    </row>
    <row r="4" spans="1:5" ht="15" customHeight="1" thickBot="1">
      <c r="A4" s="217" t="s">
        <v>133</v>
      </c>
      <c r="B4" s="218" t="s">
        <v>627</v>
      </c>
      <c r="C4" s="218" t="s">
        <v>628</v>
      </c>
      <c r="D4" s="218" t="s">
        <v>680</v>
      </c>
      <c r="E4" s="219" t="s">
        <v>51</v>
      </c>
    </row>
    <row r="5" spans="1:5" ht="12.75">
      <c r="A5" s="220" t="s">
        <v>135</v>
      </c>
      <c r="B5" s="96"/>
      <c r="C5" s="96"/>
      <c r="D5" s="96"/>
      <c r="E5" s="221">
        <f aca="true" t="shared" si="0" ref="E5:E11">SUM(B5:D5)</f>
        <v>0</v>
      </c>
    </row>
    <row r="6" spans="1:5" ht="12.75">
      <c r="A6" s="222" t="s">
        <v>148</v>
      </c>
      <c r="B6" s="97"/>
      <c r="C6" s="97"/>
      <c r="D6" s="97"/>
      <c r="E6" s="223">
        <f t="shared" si="0"/>
        <v>0</v>
      </c>
    </row>
    <row r="7" spans="1:5" ht="12.75">
      <c r="A7" s="224" t="s">
        <v>136</v>
      </c>
      <c r="B7" s="98"/>
      <c r="C7" s="98"/>
      <c r="D7" s="98"/>
      <c r="E7" s="225">
        <f t="shared" si="0"/>
        <v>0</v>
      </c>
    </row>
    <row r="8" spans="1:5" ht="12.75">
      <c r="A8" s="224" t="s">
        <v>150</v>
      </c>
      <c r="B8" s="98"/>
      <c r="C8" s="98"/>
      <c r="D8" s="98"/>
      <c r="E8" s="225">
        <f t="shared" si="0"/>
        <v>0</v>
      </c>
    </row>
    <row r="9" spans="1:5" ht="12.75">
      <c r="A9" s="224" t="s">
        <v>137</v>
      </c>
      <c r="B9" s="98"/>
      <c r="C9" s="98"/>
      <c r="D9" s="98"/>
      <c r="E9" s="225">
        <f t="shared" si="0"/>
        <v>0</v>
      </c>
    </row>
    <row r="10" spans="1:5" ht="12.75">
      <c r="A10" s="224" t="s">
        <v>138</v>
      </c>
      <c r="B10" s="98"/>
      <c r="C10" s="98"/>
      <c r="D10" s="98"/>
      <c r="E10" s="225">
        <f t="shared" si="0"/>
        <v>0</v>
      </c>
    </row>
    <row r="11" spans="1:5" ht="13.5" thickBot="1">
      <c r="A11" s="99"/>
      <c r="B11" s="100"/>
      <c r="C11" s="100"/>
      <c r="D11" s="100"/>
      <c r="E11" s="225">
        <f t="shared" si="0"/>
        <v>0</v>
      </c>
    </row>
    <row r="12" spans="1:5" ht="13.5" thickBot="1">
      <c r="A12" s="226" t="s">
        <v>140</v>
      </c>
      <c r="B12" s="227">
        <f>B5+SUM(B7:B11)</f>
        <v>0</v>
      </c>
      <c r="C12" s="227">
        <f>C5+SUM(C7:C11)</f>
        <v>0</v>
      </c>
      <c r="D12" s="227">
        <f>D5+SUM(D7:D11)</f>
        <v>0</v>
      </c>
      <c r="E12" s="228">
        <f>E5+SUM(E7:E11)</f>
        <v>0</v>
      </c>
    </row>
    <row r="13" spans="1:5" ht="13.5" thickBot="1">
      <c r="A13" s="45"/>
      <c r="B13" s="45"/>
      <c r="C13" s="45"/>
      <c r="D13" s="45"/>
      <c r="E13" s="45"/>
    </row>
    <row r="14" spans="1:5" ht="15" customHeight="1" thickBot="1">
      <c r="A14" s="217" t="s">
        <v>139</v>
      </c>
      <c r="B14" s="218" t="s">
        <v>627</v>
      </c>
      <c r="C14" s="218" t="s">
        <v>628</v>
      </c>
      <c r="D14" s="218" t="s">
        <v>681</v>
      </c>
      <c r="E14" s="219" t="s">
        <v>51</v>
      </c>
    </row>
    <row r="15" spans="1:5" ht="12.75">
      <c r="A15" s="220" t="s">
        <v>144</v>
      </c>
      <c r="B15" s="96"/>
      <c r="C15" s="96"/>
      <c r="D15" s="96"/>
      <c r="E15" s="221">
        <f aca="true" t="shared" si="1" ref="E15:E21">SUM(B15:D15)</f>
        <v>0</v>
      </c>
    </row>
    <row r="16" spans="1:5" ht="12.75">
      <c r="A16" s="229" t="s">
        <v>145</v>
      </c>
      <c r="B16" s="98"/>
      <c r="C16" s="98"/>
      <c r="D16" s="98"/>
      <c r="E16" s="225">
        <f t="shared" si="1"/>
        <v>0</v>
      </c>
    </row>
    <row r="17" spans="1:5" ht="12.75">
      <c r="A17" s="224" t="s">
        <v>146</v>
      </c>
      <c r="B17" s="98"/>
      <c r="C17" s="98"/>
      <c r="D17" s="98"/>
      <c r="E17" s="225">
        <f t="shared" si="1"/>
        <v>0</v>
      </c>
    </row>
    <row r="18" spans="1:5" ht="12.75">
      <c r="A18" s="224" t="s">
        <v>147</v>
      </c>
      <c r="B18" s="98"/>
      <c r="C18" s="98"/>
      <c r="D18" s="98"/>
      <c r="E18" s="225">
        <f t="shared" si="1"/>
        <v>0</v>
      </c>
    </row>
    <row r="19" spans="1:5" ht="12.75">
      <c r="A19" s="101"/>
      <c r="B19" s="98"/>
      <c r="C19" s="98"/>
      <c r="D19" s="98"/>
      <c r="E19" s="225">
        <f t="shared" si="1"/>
        <v>0</v>
      </c>
    </row>
    <row r="20" spans="1:5" ht="12.75">
      <c r="A20" s="101"/>
      <c r="B20" s="98"/>
      <c r="C20" s="98"/>
      <c r="D20" s="98"/>
      <c r="E20" s="225">
        <f t="shared" si="1"/>
        <v>0</v>
      </c>
    </row>
    <row r="21" spans="1:5" ht="13.5" thickBot="1">
      <c r="A21" s="99"/>
      <c r="B21" s="100"/>
      <c r="C21" s="100"/>
      <c r="D21" s="100"/>
      <c r="E21" s="225">
        <f t="shared" si="1"/>
        <v>0</v>
      </c>
    </row>
    <row r="22" spans="1:5" ht="13.5" thickBot="1">
      <c r="A22" s="226" t="s">
        <v>53</v>
      </c>
      <c r="B22" s="227">
        <f>SUM(B15:B21)</f>
        <v>0</v>
      </c>
      <c r="C22" s="227">
        <f>SUM(C15:C21)</f>
        <v>0</v>
      </c>
      <c r="D22" s="227">
        <f>SUM(D15:D21)</f>
        <v>0</v>
      </c>
      <c r="E22" s="228">
        <f>SUM(E15:E21)</f>
        <v>0</v>
      </c>
    </row>
    <row r="23" spans="1:5" ht="12.75">
      <c r="A23" s="215"/>
      <c r="B23" s="215"/>
      <c r="C23" s="215"/>
      <c r="D23" s="215"/>
      <c r="E23" s="215"/>
    </row>
    <row r="24" spans="1:5" ht="12.75">
      <c r="A24" s="215"/>
      <c r="B24" s="215"/>
      <c r="C24" s="215"/>
      <c r="D24" s="215"/>
      <c r="E24" s="215"/>
    </row>
    <row r="25" spans="1:5" ht="15.75">
      <c r="A25" s="216" t="s">
        <v>141</v>
      </c>
      <c r="B25" s="803"/>
      <c r="C25" s="803"/>
      <c r="D25" s="803"/>
      <c r="E25" s="803"/>
    </row>
    <row r="26" spans="1:5" ht="14.25" thickBot="1">
      <c r="A26" s="215"/>
      <c r="B26" s="215"/>
      <c r="C26" s="215"/>
      <c r="D26" s="804" t="s">
        <v>134</v>
      </c>
      <c r="E26" s="804"/>
    </row>
    <row r="27" spans="1:5" ht="13.5" thickBot="1">
      <c r="A27" s="217" t="s">
        <v>133</v>
      </c>
      <c r="B27" s="218" t="s">
        <v>627</v>
      </c>
      <c r="C27" s="218" t="s">
        <v>628</v>
      </c>
      <c r="D27" s="218" t="s">
        <v>681</v>
      </c>
      <c r="E27" s="219" t="s">
        <v>51</v>
      </c>
    </row>
    <row r="28" spans="1:5" ht="12.75">
      <c r="A28" s="220" t="s">
        <v>135</v>
      </c>
      <c r="B28" s="96"/>
      <c r="C28" s="96"/>
      <c r="D28" s="96"/>
      <c r="E28" s="221">
        <f aca="true" t="shared" si="2" ref="E28:E34">SUM(B28:D28)</f>
        <v>0</v>
      </c>
    </row>
    <row r="29" spans="1:5" ht="12.75">
      <c r="A29" s="222" t="s">
        <v>148</v>
      </c>
      <c r="B29" s="97"/>
      <c r="C29" s="97"/>
      <c r="D29" s="97"/>
      <c r="E29" s="223">
        <f t="shared" si="2"/>
        <v>0</v>
      </c>
    </row>
    <row r="30" spans="1:5" ht="12.75">
      <c r="A30" s="224" t="s">
        <v>136</v>
      </c>
      <c r="B30" s="98"/>
      <c r="C30" s="98"/>
      <c r="D30" s="98"/>
      <c r="E30" s="225">
        <f t="shared" si="2"/>
        <v>0</v>
      </c>
    </row>
    <row r="31" spans="1:5" ht="12.75">
      <c r="A31" s="224" t="s">
        <v>150</v>
      </c>
      <c r="B31" s="98"/>
      <c r="C31" s="98"/>
      <c r="D31" s="98"/>
      <c r="E31" s="225">
        <f t="shared" si="2"/>
        <v>0</v>
      </c>
    </row>
    <row r="32" spans="1:5" ht="12.75">
      <c r="A32" s="224" t="s">
        <v>137</v>
      </c>
      <c r="B32" s="98"/>
      <c r="C32" s="98"/>
      <c r="D32" s="98"/>
      <c r="E32" s="225">
        <f t="shared" si="2"/>
        <v>0</v>
      </c>
    </row>
    <row r="33" spans="1:5" ht="12.75">
      <c r="A33" s="224" t="s">
        <v>138</v>
      </c>
      <c r="B33" s="98"/>
      <c r="C33" s="98"/>
      <c r="D33" s="98"/>
      <c r="E33" s="225">
        <f t="shared" si="2"/>
        <v>0</v>
      </c>
    </row>
    <row r="34" spans="1:5" ht="13.5" thickBot="1">
      <c r="A34" s="99"/>
      <c r="B34" s="100"/>
      <c r="C34" s="100"/>
      <c r="D34" s="100"/>
      <c r="E34" s="225">
        <f t="shared" si="2"/>
        <v>0</v>
      </c>
    </row>
    <row r="35" spans="1:5" ht="13.5" thickBot="1">
      <c r="A35" s="226" t="s">
        <v>140</v>
      </c>
      <c r="B35" s="227">
        <f>B28+SUM(B30:B34)</f>
        <v>0</v>
      </c>
      <c r="C35" s="227">
        <f>C28+SUM(C30:C34)</f>
        <v>0</v>
      </c>
      <c r="D35" s="227">
        <f>D28+SUM(D30:D34)</f>
        <v>0</v>
      </c>
      <c r="E35" s="228">
        <f>E28+SUM(E30:E34)</f>
        <v>0</v>
      </c>
    </row>
    <row r="36" spans="1:5" ht="13.5" thickBot="1">
      <c r="A36" s="45"/>
      <c r="B36" s="45"/>
      <c r="C36" s="45"/>
      <c r="D36" s="45"/>
      <c r="E36" s="45"/>
    </row>
    <row r="37" spans="1:5" ht="13.5" thickBot="1">
      <c r="A37" s="217" t="s">
        <v>139</v>
      </c>
      <c r="B37" s="218" t="s">
        <v>627</v>
      </c>
      <c r="C37" s="218" t="s">
        <v>628</v>
      </c>
      <c r="D37" s="218" t="s">
        <v>681</v>
      </c>
      <c r="E37" s="219" t="s">
        <v>51</v>
      </c>
    </row>
    <row r="38" spans="1:5" ht="12.75">
      <c r="A38" s="220" t="s">
        <v>144</v>
      </c>
      <c r="B38" s="96"/>
      <c r="C38" s="96"/>
      <c r="D38" s="96"/>
      <c r="E38" s="221">
        <f aca="true" t="shared" si="3" ref="E38:E44">SUM(B38:D38)</f>
        <v>0</v>
      </c>
    </row>
    <row r="39" spans="1:5" ht="12.75">
      <c r="A39" s="229" t="s">
        <v>145</v>
      </c>
      <c r="B39" s="98"/>
      <c r="C39" s="98"/>
      <c r="D39" s="98"/>
      <c r="E39" s="225">
        <f t="shared" si="3"/>
        <v>0</v>
      </c>
    </row>
    <row r="40" spans="1:5" ht="12.75">
      <c r="A40" s="224" t="s">
        <v>146</v>
      </c>
      <c r="B40" s="98"/>
      <c r="C40" s="98"/>
      <c r="D40" s="98"/>
      <c r="E40" s="225">
        <f t="shared" si="3"/>
        <v>0</v>
      </c>
    </row>
    <row r="41" spans="1:5" ht="12.75">
      <c r="A41" s="224" t="s">
        <v>147</v>
      </c>
      <c r="B41" s="98"/>
      <c r="C41" s="98"/>
      <c r="D41" s="98"/>
      <c r="E41" s="225">
        <f t="shared" si="3"/>
        <v>0</v>
      </c>
    </row>
    <row r="42" spans="1:5" ht="12.75">
      <c r="A42" s="101"/>
      <c r="B42" s="98"/>
      <c r="C42" s="98"/>
      <c r="D42" s="98"/>
      <c r="E42" s="225">
        <f t="shared" si="3"/>
        <v>0</v>
      </c>
    </row>
    <row r="43" spans="1:5" ht="12.75">
      <c r="A43" s="101"/>
      <c r="B43" s="98"/>
      <c r="C43" s="98"/>
      <c r="D43" s="98"/>
      <c r="E43" s="225">
        <f t="shared" si="3"/>
        <v>0</v>
      </c>
    </row>
    <row r="44" spans="1:5" ht="13.5" thickBot="1">
      <c r="A44" s="99"/>
      <c r="B44" s="100"/>
      <c r="C44" s="100"/>
      <c r="D44" s="100"/>
      <c r="E44" s="225">
        <f t="shared" si="3"/>
        <v>0</v>
      </c>
    </row>
    <row r="45" spans="1:5" ht="13.5" thickBot="1">
      <c r="A45" s="226" t="s">
        <v>53</v>
      </c>
      <c r="B45" s="227">
        <f>SUM(B38:B44)</f>
        <v>0</v>
      </c>
      <c r="C45" s="227">
        <f>SUM(C38:C44)</f>
        <v>0</v>
      </c>
      <c r="D45" s="227">
        <f>SUM(D38:D44)</f>
        <v>0</v>
      </c>
      <c r="E45" s="228">
        <f>SUM(E38:E44)</f>
        <v>0</v>
      </c>
    </row>
    <row r="46" spans="1:5" ht="12.75">
      <c r="A46" s="215"/>
      <c r="B46" s="215"/>
      <c r="C46" s="215"/>
      <c r="D46" s="215"/>
      <c r="E46" s="215"/>
    </row>
    <row r="47" spans="1:5" ht="15.75">
      <c r="A47" s="789" t="s">
        <v>679</v>
      </c>
      <c r="B47" s="789"/>
      <c r="C47" s="789"/>
      <c r="D47" s="789"/>
      <c r="E47" s="789"/>
    </row>
    <row r="48" spans="1:5" ht="13.5" thickBot="1">
      <c r="A48" s="215"/>
      <c r="B48" s="215"/>
      <c r="C48" s="215"/>
      <c r="D48" s="215"/>
      <c r="E48" s="215"/>
    </row>
    <row r="49" spans="1:8" ht="13.5" thickBot="1">
      <c r="A49" s="794" t="s">
        <v>142</v>
      </c>
      <c r="B49" s="795"/>
      <c r="C49" s="796"/>
      <c r="D49" s="792" t="s">
        <v>151</v>
      </c>
      <c r="E49" s="793"/>
      <c r="H49" s="42"/>
    </row>
    <row r="50" spans="1:5" ht="12.75">
      <c r="A50" s="797"/>
      <c r="B50" s="798"/>
      <c r="C50" s="799"/>
      <c r="D50" s="785"/>
      <c r="E50" s="786"/>
    </row>
    <row r="51" spans="1:5" ht="13.5" thickBot="1">
      <c r="A51" s="800"/>
      <c r="B51" s="801"/>
      <c r="C51" s="802"/>
      <c r="D51" s="787"/>
      <c r="E51" s="788"/>
    </row>
    <row r="52" spans="1:5" ht="13.5" thickBot="1">
      <c r="A52" s="782" t="s">
        <v>53</v>
      </c>
      <c r="B52" s="783"/>
      <c r="C52" s="784"/>
      <c r="D52" s="790">
        <f>SUM(D50:E51)</f>
        <v>0</v>
      </c>
      <c r="E52" s="791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 3/2019. (II.18.)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Mónika</cp:lastModifiedBy>
  <cp:lastPrinted>2019-02-08T09:26:12Z</cp:lastPrinted>
  <dcterms:created xsi:type="dcterms:W3CDTF">1999-10-30T10:30:45Z</dcterms:created>
  <dcterms:modified xsi:type="dcterms:W3CDTF">2019-03-28T09:17:28Z</dcterms:modified>
  <cp:category/>
  <cp:version/>
  <cp:contentType/>
  <cp:contentStatus/>
</cp:coreProperties>
</file>